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rews\Downloads\"/>
    </mc:Choice>
  </mc:AlternateContent>
  <xr:revisionPtr revIDLastSave="0" documentId="8_{6070B14B-863F-4406-BFB2-6DDE79179B0E}" xr6:coauthVersionLast="36" xr6:coauthVersionMax="36" xr10:uidLastSave="{00000000-0000-0000-0000-000000000000}"/>
  <workbookProtection workbookAlgorithmName="SHA-512" workbookHashValue="laQARWRaT0YrOf5HSUhwugACrDtX2CBFkBtuUgSz9On7fN2TjFSuM1ZFzW8D4nCW0a6B+z9C/7Tp5tibleW7Og==" workbookSaltValue="Qn/d0iqW+iJcQPL52E9q/g==" workbookSpinCount="100000" lockStructure="1"/>
  <bookViews>
    <workbookView xWindow="0" yWindow="0" windowWidth="20490" windowHeight="7545" xr2:uid="{44FCD94F-97E1-4B1B-A2D6-D57DC71811E8}"/>
  </bookViews>
  <sheets>
    <sheet name="ARPA Spending Plan" sheetId="1" r:id="rId1"/>
    <sheet name="ARPA Spending, Approved" sheetId="3" r:id="rId2"/>
    <sheet name="Petition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S26" i="3" l="1"/>
  <c r="J26" i="3"/>
  <c r="I26" i="3"/>
  <c r="H26" i="3"/>
  <c r="C26" i="3"/>
  <c r="S25" i="3"/>
  <c r="S24" i="3"/>
  <c r="S23" i="3"/>
  <c r="J23" i="3"/>
  <c r="I23" i="3"/>
  <c r="H23" i="3"/>
  <c r="C23" i="3"/>
  <c r="S22" i="3"/>
  <c r="J22" i="3"/>
  <c r="I22" i="3"/>
  <c r="H22" i="3"/>
  <c r="C22" i="3"/>
  <c r="S20" i="3"/>
  <c r="J20" i="3"/>
  <c r="I20" i="3"/>
  <c r="H20" i="3"/>
  <c r="C20" i="3"/>
  <c r="S19" i="3"/>
  <c r="J19" i="3"/>
  <c r="I19" i="3"/>
  <c r="H19" i="3"/>
  <c r="C19" i="3"/>
  <c r="S18" i="3"/>
  <c r="J18" i="3"/>
  <c r="I18" i="3"/>
  <c r="H18" i="3"/>
  <c r="C18" i="3"/>
  <c r="S17" i="3"/>
  <c r="J17" i="3"/>
  <c r="I17" i="3"/>
  <c r="H17" i="3"/>
  <c r="C17" i="3"/>
  <c r="S16" i="3"/>
  <c r="J16" i="3"/>
  <c r="I16" i="3"/>
  <c r="H16" i="3"/>
  <c r="C16" i="3"/>
  <c r="S15" i="3"/>
  <c r="J15" i="3"/>
  <c r="I15" i="3"/>
  <c r="H15" i="3"/>
  <c r="C15" i="3"/>
  <c r="S14" i="3"/>
  <c r="J14" i="3"/>
  <c r="I14" i="3"/>
  <c r="H14" i="3"/>
  <c r="C14" i="3"/>
  <c r="S13" i="3"/>
  <c r="J13" i="3"/>
  <c r="I13" i="3"/>
  <c r="H13" i="3"/>
  <c r="C13" i="3"/>
  <c r="S12" i="3"/>
  <c r="J12" i="3"/>
  <c r="I12" i="3"/>
  <c r="H12" i="3"/>
  <c r="C12" i="3"/>
  <c r="S11" i="3"/>
  <c r="J11" i="3"/>
  <c r="I11" i="3"/>
  <c r="H11" i="3"/>
  <c r="C11" i="3"/>
  <c r="S10" i="3"/>
  <c r="J10" i="3"/>
  <c r="I10" i="3"/>
  <c r="H10" i="3"/>
  <c r="C10" i="3"/>
  <c r="S9" i="3"/>
  <c r="J9" i="3"/>
  <c r="I9" i="3"/>
  <c r="H9" i="3"/>
  <c r="C9" i="3"/>
  <c r="S8" i="3"/>
  <c r="J8" i="3"/>
  <c r="I8" i="3"/>
  <c r="H8" i="3"/>
  <c r="C8" i="3"/>
  <c r="S7" i="3"/>
  <c r="J7" i="3"/>
  <c r="I7" i="3"/>
  <c r="H7" i="3"/>
  <c r="C7" i="3"/>
  <c r="S6" i="3"/>
  <c r="J6" i="3"/>
  <c r="I6" i="3"/>
  <c r="H6" i="3"/>
  <c r="C6" i="3"/>
  <c r="S5" i="3"/>
  <c r="J5" i="3"/>
  <c r="I5" i="3"/>
  <c r="H5" i="3"/>
  <c r="C5" i="3"/>
  <c r="S4" i="3"/>
  <c r="J4" i="3"/>
  <c r="I4" i="3"/>
  <c r="H4" i="3"/>
  <c r="C4" i="3"/>
  <c r="S3" i="3"/>
  <c r="J3" i="3"/>
  <c r="I3" i="3"/>
  <c r="H3" i="3"/>
  <c r="C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2" i="3" s="1"/>
  <c r="A23" i="3" s="1"/>
  <c r="A24" i="3" s="1"/>
  <c r="A25" i="3" s="1"/>
  <c r="A26" i="3" s="1"/>
  <c r="J2" i="3"/>
  <c r="I2" i="3"/>
  <c r="H2" i="3"/>
  <c r="C2" i="3"/>
  <c r="S27" i="3" l="1"/>
</calcChain>
</file>

<file path=xl/sharedStrings.xml><?xml version="1.0" encoding="utf-8"?>
<sst xmlns="http://schemas.openxmlformats.org/spreadsheetml/2006/main" count="335" uniqueCount="133">
  <si>
    <t>PROPOSED ESTIMATED COSTS</t>
  </si>
  <si>
    <t xml:space="preserve">CATEGORY </t>
  </si>
  <si>
    <t>POTENTIAL SPENDING PROJECTS</t>
  </si>
  <si>
    <t>City-wide broadband feasibility study</t>
  </si>
  <si>
    <t>Implement Armory feasibility study recommendations</t>
  </si>
  <si>
    <t>Improve network security - cybersecurity threats</t>
  </si>
  <si>
    <t>Solar panels on City buildings</t>
  </si>
  <si>
    <t>Green infrastructure improvements</t>
  </si>
  <si>
    <t>Create a network of safe walking/biking paths</t>
  </si>
  <si>
    <t>Increase lights at Franklin Park</t>
  </si>
  <si>
    <t>Aging infrastructure in the City should be given priority</t>
  </si>
  <si>
    <t>Franklin Park needs outdoor play areas</t>
  </si>
  <si>
    <t>Temporary Case Managers, including bi-lingual support</t>
  </si>
  <si>
    <t>Services for homeless population</t>
  </si>
  <si>
    <t>Healthcare vouchers for low-income families</t>
  </si>
  <si>
    <t>More services for those with mental health issues</t>
  </si>
  <si>
    <t>Expand Greenbelt CARES services</t>
  </si>
  <si>
    <t>GAFC Splash Pad</t>
  </si>
  <si>
    <t xml:space="preserve">Guard Desk renovation (COVID) social distancing </t>
  </si>
  <si>
    <t>Additional Windows computers</t>
  </si>
  <si>
    <t>New security-alarm for buildings</t>
  </si>
  <si>
    <t>Design &amp; construct streets, sidewalks, curb, gutter, ADA improvements</t>
  </si>
  <si>
    <t>Expand WIFI within City buildings</t>
  </si>
  <si>
    <t>Install solar charging stations for mobile devices at City Parks &amp; visitor center</t>
  </si>
  <si>
    <t>Electric bus for Recreation &amp; Public Works</t>
  </si>
  <si>
    <t xml:space="preserve">Partially dredge Greenbelt Lake </t>
  </si>
  <si>
    <t>Expand WIFI at Buddy Attick  Park</t>
  </si>
  <si>
    <t>Purchase a new elevator for the municipal building</t>
  </si>
  <si>
    <t>Design &amp; install a new roof for the municipal building</t>
  </si>
  <si>
    <t>Aging Support Services for frail &amp;  at-risk seniors</t>
  </si>
  <si>
    <t>Tablets for seniors to reduce social isolation</t>
  </si>
  <si>
    <t>Create business start-up incubator/entrepreneurial support programs</t>
  </si>
  <si>
    <t>Infrastructure</t>
  </si>
  <si>
    <t>Mental Health Resources</t>
  </si>
  <si>
    <t>Small/Local Business Assistance</t>
  </si>
  <si>
    <t xml:space="preserve">Household Needs </t>
  </si>
  <si>
    <t>Other - Public Safety/Essential Workers</t>
  </si>
  <si>
    <t>Implement space study recommendations</t>
  </si>
  <si>
    <t>Possible Code Enforcement Improvements (Technology)</t>
  </si>
  <si>
    <t>Pedestrian/Bicycle Master Plan Implementation &amp; traffic calming</t>
  </si>
  <si>
    <t>Install air purification systems in City owned buildings</t>
  </si>
  <si>
    <t xml:space="preserve">Bus Stop safety &amp; accessibility plan implementation </t>
  </si>
  <si>
    <t>Permeable parking surfaces to manage runoff</t>
  </si>
  <si>
    <t>Public art/sprinklers (Grants/Developers)</t>
  </si>
  <si>
    <t>Build fiber connections among City buildings to replace the County Institutional Network (INET)</t>
  </si>
  <si>
    <t>Develop a new City Hall</t>
  </si>
  <si>
    <t xml:space="preserve">Outdoor amenities (YC &amp; SHLRC) &amp; archery (behind the horseshoe pits) </t>
  </si>
  <si>
    <t>Design &amp; construct a pavilion for the summer camps behind the pool</t>
  </si>
  <si>
    <t>Implement remaining security system improvements (Access Control, CCTV/Monitoring)</t>
  </si>
  <si>
    <t>Police Vehicles (5)</t>
  </si>
  <si>
    <t>Workforce Development - Employee Based</t>
  </si>
  <si>
    <t>TIMING/TERM (S/M/L)</t>
  </si>
  <si>
    <t>LOCATION IN GREENBELT</t>
  </si>
  <si>
    <r>
      <t xml:space="preserve">PG Library </t>
    </r>
    <r>
      <rPr>
        <i/>
        <sz val="11"/>
        <color theme="1"/>
        <rFont val="Calibri"/>
        <family val="2"/>
        <scheme val="minor"/>
      </rPr>
      <t>(No information found)</t>
    </r>
  </si>
  <si>
    <t>Acquire PG Scrap and convert to City park</t>
  </si>
  <si>
    <t xml:space="preserve">Allocate 50% of ARPA funds to address racial disparities </t>
  </si>
  <si>
    <t>Fund internet for school aged kids</t>
  </si>
  <si>
    <t>Fund an ambulance for the BHVFD</t>
  </si>
  <si>
    <r>
      <t>Petitions</t>
    </r>
    <r>
      <rPr>
        <b/>
        <i/>
        <sz val="11"/>
        <color theme="1"/>
        <rFont val="Calibri"/>
        <family val="2"/>
        <scheme val="minor"/>
      </rPr>
      <t xml:space="preserve"> (included above)</t>
    </r>
  </si>
  <si>
    <t>Repave the GVFD parking lot</t>
  </si>
  <si>
    <t>Maintain and repair the aging underground storm water infrastructure</t>
  </si>
  <si>
    <t>Acquire PG Scrap and convert to a playground/open space</t>
  </si>
  <si>
    <t>Greener Greenbelt</t>
  </si>
  <si>
    <t xml:space="preserve">GHI (2/1/22 &amp; 2/6/22) </t>
  </si>
  <si>
    <t>(J Davis)</t>
  </si>
  <si>
    <t>Bob Rand (1/17/22)</t>
  </si>
  <si>
    <t xml:space="preserve">GREA (3/16/22) </t>
  </si>
  <si>
    <t xml:space="preserve">CPCFB (4/13/22) </t>
  </si>
  <si>
    <t xml:space="preserve">D Shandor (4/15/22) </t>
  </si>
  <si>
    <t xml:space="preserve">GVFD (3/23/22) </t>
  </si>
  <si>
    <t>Greenbelt Soccer (3/21/22)</t>
  </si>
  <si>
    <t>K Gregorie (4/4/22)</t>
  </si>
  <si>
    <t>Berwyn Heights FD (4/13/22)</t>
  </si>
  <si>
    <t>Allocate 50% of ARPA funds to address worsening racial disparities caused by COVID</t>
  </si>
  <si>
    <t>Repave the GVFD parking lot - (Potentially to come out of the FY23 budget)</t>
  </si>
  <si>
    <t>Use ARPA funds to upgrade City soccer fields, specifically, new artificial turf fields</t>
  </si>
  <si>
    <t>Provide internet access for school aged kids</t>
  </si>
  <si>
    <t>Funding for a Berwyn Heights ambulance</t>
  </si>
  <si>
    <t>Provide down payment assistance for new homeowners</t>
  </si>
  <si>
    <t>Develop marketing campaigns to highlight post COVID-19  resiliency (i.e. #shop Greenbelt, Maryland Strong, Prince George's Proud, etc.)</t>
  </si>
  <si>
    <t>Down payment assistance for new homeowners</t>
  </si>
  <si>
    <t>Upgrade and improve existing ballfields</t>
  </si>
  <si>
    <t>Multi-use turf fields</t>
  </si>
  <si>
    <t>Complete planning &amp; engineering stage to construct Hanover Parkway/Hiker Biker Trail (MD Bikeway Grant - 20% match required)</t>
  </si>
  <si>
    <t>Design &amp; install HVAC upgrades at Youth Center - Addition Area, Community Center - Lower Level &amp; GAFC - Ductwork</t>
  </si>
  <si>
    <t>Design &amp; construct outdoor pavilion improvements/upgrades at Buddy Attick Lake Park</t>
  </si>
  <si>
    <t>Broadband infrastructure in Community Center</t>
  </si>
  <si>
    <t>Allocate funding to CPCFB to support operations</t>
  </si>
  <si>
    <t>Provide funding to food pantries (St. Hughs, CPCFB)</t>
  </si>
  <si>
    <t>Allocate money for St. Hugh's - (note funds added to the FY23 Budget)</t>
  </si>
  <si>
    <t>Buddy Attick Park Master Plan</t>
  </si>
  <si>
    <t>Conduct a Phase 1 environmental study on the PG Scrap property</t>
  </si>
  <si>
    <t>Petitions, (Included in the table)</t>
  </si>
  <si>
    <t>M</t>
  </si>
  <si>
    <t>West</t>
  </si>
  <si>
    <t>S</t>
  </si>
  <si>
    <t>Center</t>
  </si>
  <si>
    <t>ALL</t>
  </si>
  <si>
    <t>L</t>
  </si>
  <si>
    <t>East</t>
  </si>
  <si>
    <t>WEST</t>
  </si>
  <si>
    <t>RG</t>
  </si>
  <si>
    <t>SP</t>
  </si>
  <si>
    <t>KW</t>
  </si>
  <si>
    <t>3s</t>
  </si>
  <si>
    <t>2s</t>
  </si>
  <si>
    <t>1s</t>
  </si>
  <si>
    <t>EJ</t>
  </si>
  <si>
    <t>JD</t>
  </si>
  <si>
    <t>CB</t>
  </si>
  <si>
    <t>RR</t>
  </si>
  <si>
    <t xml:space="preserve">Police Department/Criminal Investigation Unit office - renovation </t>
  </si>
  <si>
    <t>AVG COUNCIL PRIORITY</t>
  </si>
  <si>
    <t>Grants to nonprofits (Meals on Wheels, food bank/food pantries, St. Hughs, CPCFB)</t>
  </si>
  <si>
    <t>Conduct an assessment/feasibility study on the Armory property</t>
  </si>
  <si>
    <t>Residential rental &amp; utility assistance; homeowner assistance</t>
  </si>
  <si>
    <t>Commission a study of stormwater drainage/water problems</t>
  </si>
  <si>
    <t>Expand Greenbelt CARES services: Fund evidence based youth mental health programs, more services for those with mental health issues; Aging Support Services for frail &amp;  at-risk seniors</t>
  </si>
  <si>
    <t xml:space="preserve">Design an addition to Springhill Lake Recreation Center (Parking issues) </t>
  </si>
  <si>
    <t>Higher education support/scholarships (including college/trade school/vocational school)</t>
  </si>
  <si>
    <t>Child care vouchers</t>
  </si>
  <si>
    <t>Approved at July 18, 2022 Work Sesson</t>
  </si>
  <si>
    <t>Total Approved by Council at 7-18-2022 Work Session</t>
  </si>
  <si>
    <t>19b</t>
  </si>
  <si>
    <t>Design-build project for addition to Springhill Lake Recreation Center</t>
  </si>
  <si>
    <t>Staff Recommentation</t>
  </si>
  <si>
    <r>
      <t xml:space="preserve">Premium Pay for Essential Employees </t>
    </r>
    <r>
      <rPr>
        <i/>
        <sz val="11"/>
        <color theme="1"/>
        <rFont val="Calibri"/>
        <family val="2"/>
        <scheme val="minor"/>
      </rPr>
      <t>(revised Staff recommendation)</t>
    </r>
  </si>
  <si>
    <t>Provide grants &amp; develop programs to support small Greenbelt businesses and non-profits, community development, micro-grants</t>
  </si>
  <si>
    <t>Total Estimated Allocations, Part 2</t>
  </si>
  <si>
    <t>Total Allocations, Part 1*</t>
  </si>
  <si>
    <t>* Subject to Premium Pay Allocation</t>
  </si>
  <si>
    <t>Previous Score</t>
  </si>
  <si>
    <t>GAFC Pool Room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</si>
</sst>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D9F1"/>
        <bgColor indexed="64"/>
      </patternFill>
    </fill>
    <fill>
      <patternFill patternType="solid">
        <fgColor rgb="FFFF7C8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8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center"/>
    </xf>
    <xf numFmtId="6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0" xfId="0" applyBorder="1"/>
    <xf numFmtId="0" fontId="0" fillId="0" borderId="7" xfId="0" applyBorder="1" applyAlignment="1">
      <alignment vertical="center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center"/>
    </xf>
    <xf numFmtId="6" fontId="0" fillId="3" borderId="5" xfId="0" applyNumberFormat="1" applyFill="1" applyBorder="1" applyAlignment="1">
      <alignment horizontal="left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6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0" fillId="0" borderId="3" xfId="0" applyBorder="1" applyAlignment="1">
      <alignment vertical="center"/>
    </xf>
    <xf numFmtId="0" fontId="1" fillId="2" borderId="9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5" borderId="4" xfId="0" applyFill="1" applyBorder="1" applyAlignment="1">
      <alignment vertical="top" wrapText="1"/>
    </xf>
    <xf numFmtId="2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2" fontId="0" fillId="0" borderId="4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/>
    <xf numFmtId="6" fontId="0" fillId="0" borderId="1" xfId="0" applyNumberFormat="1" applyBorder="1" applyAlignment="1">
      <alignment horizontal="right" vertical="center" wrapText="1"/>
    </xf>
    <xf numFmtId="6" fontId="0" fillId="0" borderId="1" xfId="0" applyNumberFormat="1" applyFill="1" applyBorder="1" applyAlignment="1">
      <alignment horizontal="right" vertical="center" wrapText="1"/>
    </xf>
    <xf numFmtId="6" fontId="0" fillId="0" borderId="4" xfId="0" applyNumberFormat="1" applyBorder="1" applyAlignment="1">
      <alignment horizontal="right" vertical="center" wrapText="1"/>
    </xf>
    <xf numFmtId="6" fontId="0" fillId="0" borderId="4" xfId="0" applyNumberFormat="1" applyFill="1" applyBorder="1" applyAlignment="1">
      <alignment horizontal="right" vertical="center" wrapText="1"/>
    </xf>
    <xf numFmtId="6" fontId="0" fillId="5" borderId="4" xfId="0" applyNumberFormat="1" applyFill="1" applyBorder="1" applyAlignment="1">
      <alignment horizontal="right" vertical="center" wrapText="1"/>
    </xf>
    <xf numFmtId="6" fontId="1" fillId="0" borderId="1" xfId="0" applyNumberFormat="1" applyFont="1" applyBorder="1" applyAlignment="1">
      <alignment horizontal="right" vertical="center" wrapText="1"/>
    </xf>
    <xf numFmtId="6" fontId="0" fillId="0" borderId="2" xfId="0" applyNumberFormat="1" applyBorder="1" applyAlignment="1">
      <alignment horizontal="right" vertical="center" wrapText="1"/>
    </xf>
    <xf numFmtId="6" fontId="1" fillId="0" borderId="2" xfId="0" applyNumberFormat="1" applyFont="1" applyBorder="1" applyAlignment="1">
      <alignment horizontal="right" vertical="center" wrapText="1"/>
    </xf>
    <xf numFmtId="6" fontId="0" fillId="0" borderId="2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wrapText="1"/>
    </xf>
    <xf numFmtId="0" fontId="1" fillId="2" borderId="2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9" fontId="0" fillId="0" borderId="0" xfId="1" applyNumberFormat="1" applyFont="1"/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vertical="top" wrapText="1"/>
    </xf>
    <xf numFmtId="2" fontId="0" fillId="7" borderId="2" xfId="0" applyNumberFormat="1" applyFill="1" applyBorder="1" applyAlignment="1">
      <alignment horizontal="center" vertical="center" wrapText="1"/>
    </xf>
    <xf numFmtId="6" fontId="0" fillId="7" borderId="2" xfId="0" applyNumberForma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6" fontId="0" fillId="0" borderId="8" xfId="0" applyNumberFormat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6" fontId="0" fillId="6" borderId="0" xfId="0" applyNumberFormat="1" applyFill="1" applyAlignment="1">
      <alignment horizontal="center" vertical="center"/>
    </xf>
    <xf numFmtId="6" fontId="5" fillId="6" borderId="0" xfId="0" applyNumberFormat="1" applyFont="1" applyFill="1" applyAlignment="1">
      <alignment horizontal="center" vertical="center"/>
    </xf>
    <xf numFmtId="6" fontId="10" fillId="0" borderId="4" xfId="0" applyNumberFormat="1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center"/>
    </xf>
    <xf numFmtId="0" fontId="8" fillId="8" borderId="4" xfId="0" applyFont="1" applyFill="1" applyBorder="1" applyAlignment="1">
      <alignment vertical="top" wrapText="1"/>
    </xf>
    <xf numFmtId="2" fontId="9" fillId="8" borderId="4" xfId="0" applyNumberFormat="1" applyFont="1" applyFill="1" applyBorder="1" applyAlignment="1">
      <alignment horizontal="center" vertical="center" wrapText="1"/>
    </xf>
    <xf numFmtId="6" fontId="8" fillId="8" borderId="4" xfId="0" applyNumberFormat="1" applyFont="1" applyFill="1" applyBorder="1" applyAlignment="1">
      <alignment horizontal="right" vertical="center" wrapText="1"/>
    </xf>
    <xf numFmtId="0" fontId="11" fillId="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6" fontId="1" fillId="0" borderId="7" xfId="0" applyNumberFormat="1" applyFont="1" applyBorder="1" applyAlignment="1">
      <alignment horizontal="right" vertical="center" wrapText="1"/>
    </xf>
    <xf numFmtId="0" fontId="0" fillId="9" borderId="7" xfId="0" applyFill="1" applyBorder="1" applyAlignment="1">
      <alignment horizontal="center"/>
    </xf>
    <xf numFmtId="0" fontId="0" fillId="9" borderId="1" xfId="0" applyFill="1" applyBorder="1" applyAlignment="1">
      <alignment vertical="top" wrapText="1"/>
    </xf>
    <xf numFmtId="6" fontId="2" fillId="0" borderId="4" xfId="0" applyNumberFormat="1" applyFont="1" applyFill="1" applyBorder="1" applyAlignment="1">
      <alignment horizontal="right" vertical="center" wrapText="1"/>
    </xf>
    <xf numFmtId="6" fontId="1" fillId="6" borderId="2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" xfId="0" applyFill="1" applyBorder="1" applyAlignment="1">
      <alignment vertical="top" wrapText="1"/>
    </xf>
    <xf numFmtId="2" fontId="0" fillId="10" borderId="1" xfId="0" applyNumberFormat="1" applyFill="1" applyBorder="1" applyAlignment="1">
      <alignment horizontal="center" vertical="center" wrapText="1"/>
    </xf>
    <xf numFmtId="6" fontId="0" fillId="10" borderId="1" xfId="0" applyNumberForma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3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0" xfId="0" applyFill="1"/>
    <xf numFmtId="0" fontId="0" fillId="10" borderId="4" xfId="0" applyFill="1" applyBorder="1" applyAlignment="1">
      <alignment vertical="top" wrapText="1"/>
    </xf>
    <xf numFmtId="6" fontId="0" fillId="10" borderId="4" xfId="0" applyNumberFormat="1" applyFill="1" applyBorder="1" applyAlignment="1">
      <alignment horizontal="right" vertical="center" wrapText="1"/>
    </xf>
    <xf numFmtId="6" fontId="1" fillId="10" borderId="1" xfId="0" applyNumberFormat="1" applyFont="1" applyFill="1" applyBorder="1" applyAlignment="1">
      <alignment horizontal="right" vertical="center" wrapText="1"/>
    </xf>
    <xf numFmtId="0" fontId="0" fillId="10" borderId="7" xfId="0" applyFill="1" applyBorder="1"/>
    <xf numFmtId="0" fontId="0" fillId="10" borderId="2" xfId="0" applyFill="1" applyBorder="1" applyAlignment="1">
      <alignment vertical="top" wrapText="1"/>
    </xf>
    <xf numFmtId="6" fontId="0" fillId="10" borderId="2" xfId="0" applyNumberFormat="1" applyFill="1" applyBorder="1" applyAlignment="1">
      <alignment horizontal="right" vertical="center" wrapText="1"/>
    </xf>
    <xf numFmtId="0" fontId="0" fillId="11" borderId="7" xfId="0" applyFill="1" applyBorder="1" applyAlignment="1">
      <alignment horizontal="center"/>
    </xf>
    <xf numFmtId="0" fontId="0" fillId="11" borderId="22" xfId="0" applyFont="1" applyFill="1" applyBorder="1" applyAlignment="1">
      <alignment vertical="top" wrapText="1"/>
    </xf>
    <xf numFmtId="2" fontId="0" fillId="11" borderId="22" xfId="0" applyNumberFormat="1" applyFill="1" applyBorder="1" applyAlignment="1">
      <alignment horizontal="center" vertical="center" wrapText="1"/>
    </xf>
    <xf numFmtId="6" fontId="0" fillId="11" borderId="22" xfId="0" applyNumberFormat="1" applyFill="1" applyBorder="1" applyAlignment="1">
      <alignment horizontal="right" vertical="center" wrapText="1"/>
    </xf>
    <xf numFmtId="0" fontId="4" fillId="11" borderId="22" xfId="0" applyFont="1" applyFill="1" applyBorder="1" applyAlignment="1">
      <alignment vertical="center" wrapText="1"/>
    </xf>
    <xf numFmtId="0" fontId="0" fillId="11" borderId="22" xfId="0" applyFill="1" applyBorder="1" applyAlignment="1">
      <alignment horizontal="center" vertical="center"/>
    </xf>
    <xf numFmtId="0" fontId="0" fillId="11" borderId="23" xfId="0" applyFill="1" applyBorder="1" applyAlignment="1">
      <alignment vertical="center"/>
    </xf>
    <xf numFmtId="0" fontId="0" fillId="11" borderId="26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0" xfId="0" applyFill="1"/>
    <xf numFmtId="0" fontId="0" fillId="11" borderId="1" xfId="0" applyFill="1" applyBorder="1" applyAlignment="1">
      <alignment vertical="top" wrapText="1"/>
    </xf>
    <xf numFmtId="2" fontId="0" fillId="11" borderId="1" xfId="0" applyNumberFormat="1" applyFill="1" applyBorder="1" applyAlignment="1">
      <alignment horizontal="center" vertical="center" wrapText="1"/>
    </xf>
    <xf numFmtId="6" fontId="0" fillId="11" borderId="1" xfId="0" applyNumberForma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/>
    </xf>
    <xf numFmtId="0" fontId="0" fillId="11" borderId="13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ont="1" applyFill="1" applyBorder="1" applyAlignment="1">
      <alignment vertical="top" wrapText="1"/>
    </xf>
    <xf numFmtId="0" fontId="0" fillId="11" borderId="1" xfId="0" applyFont="1" applyFill="1" applyBorder="1" applyAlignment="1">
      <alignment vertical="top"/>
    </xf>
    <xf numFmtId="6" fontId="0" fillId="11" borderId="1" xfId="0" applyNumberFormat="1" applyFill="1" applyBorder="1" applyAlignment="1">
      <alignment horizontal="right" vertical="center"/>
    </xf>
    <xf numFmtId="0" fontId="4" fillId="11" borderId="1" xfId="0" applyFont="1" applyFill="1" applyBorder="1" applyAlignment="1">
      <alignment vertical="center"/>
    </xf>
    <xf numFmtId="2" fontId="0" fillId="9" borderId="1" xfId="0" applyNumberFormat="1" applyFill="1" applyBorder="1" applyAlignment="1">
      <alignment horizontal="center" vertical="center" wrapText="1"/>
    </xf>
    <xf numFmtId="6" fontId="0" fillId="9" borderId="1" xfId="0" applyNumberForma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9" borderId="13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0" xfId="0" applyFill="1"/>
    <xf numFmtId="0" fontId="0" fillId="9" borderId="1" xfId="0" applyFill="1" applyBorder="1" applyAlignment="1">
      <alignment wrapText="1"/>
    </xf>
    <xf numFmtId="0" fontId="0" fillId="9" borderId="1" xfId="0" applyFont="1" applyFill="1" applyBorder="1" applyAlignment="1">
      <alignment vertical="top" wrapText="1"/>
    </xf>
    <xf numFmtId="6" fontId="1" fillId="9" borderId="1" xfId="0" applyNumberFormat="1" applyFont="1" applyFill="1" applyBorder="1" applyAlignment="1">
      <alignment horizontal="right" vertical="center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horizontal="right" vertical="center" wrapText="1"/>
    </xf>
    <xf numFmtId="0" fontId="4" fillId="9" borderId="2" xfId="0" applyFont="1" applyFill="1" applyBorder="1" applyAlignment="1">
      <alignment vertical="center"/>
    </xf>
    <xf numFmtId="0" fontId="0" fillId="9" borderId="10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/>
    </xf>
    <xf numFmtId="0" fontId="0" fillId="12" borderId="1" xfId="0" applyFill="1" applyBorder="1" applyAlignment="1">
      <alignment vertical="top" wrapText="1"/>
    </xf>
    <xf numFmtId="2" fontId="0" fillId="12" borderId="1" xfId="0" applyNumberFormat="1" applyFill="1" applyBorder="1" applyAlignment="1">
      <alignment horizontal="center" vertical="center" wrapText="1"/>
    </xf>
    <xf numFmtId="6" fontId="0" fillId="12" borderId="1" xfId="0" applyNumberForma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0" fillId="12" borderId="13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0" xfId="0" applyFill="1"/>
    <xf numFmtId="0" fontId="0" fillId="12" borderId="2" xfId="0" applyFill="1" applyBorder="1" applyAlignment="1">
      <alignment vertical="top" wrapText="1"/>
    </xf>
    <xf numFmtId="6" fontId="0" fillId="12" borderId="2" xfId="0" applyNumberFormat="1" applyFill="1" applyBorder="1" applyAlignment="1">
      <alignment horizontal="right" vertical="center" wrapText="1"/>
    </xf>
    <xf numFmtId="0" fontId="0" fillId="13" borderId="7" xfId="0" applyFill="1" applyBorder="1" applyAlignment="1">
      <alignment horizontal="center"/>
    </xf>
    <xf numFmtId="0" fontId="0" fillId="13" borderId="1" xfId="0" applyFill="1" applyBorder="1" applyAlignment="1">
      <alignment vertical="top" wrapText="1"/>
    </xf>
    <xf numFmtId="2" fontId="0" fillId="13" borderId="1" xfId="0" applyNumberFormat="1" applyFill="1" applyBorder="1" applyAlignment="1">
      <alignment horizontal="center" vertical="center" wrapText="1"/>
    </xf>
    <xf numFmtId="6" fontId="0" fillId="13" borderId="1" xfId="0" applyNumberForma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0" fillId="13" borderId="3" xfId="0" applyFill="1" applyBorder="1" applyAlignment="1">
      <alignment vertical="center"/>
    </xf>
    <xf numFmtId="0" fontId="0" fillId="13" borderId="13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0" xfId="0" applyFill="1"/>
    <xf numFmtId="0" fontId="0" fillId="13" borderId="4" xfId="0" applyFill="1" applyBorder="1" applyAlignment="1">
      <alignment vertical="top" wrapText="1"/>
    </xf>
    <xf numFmtId="6" fontId="0" fillId="13" borderId="4" xfId="0" applyNumberForma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wrapText="1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/>
    <xf numFmtId="164" fontId="0" fillId="11" borderId="1" xfId="0" applyNumberForma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6" fontId="0" fillId="4" borderId="4" xfId="0" applyNumberForma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C80"/>
      <color rgb="FFE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6168-67B4-4D3A-9CBA-00315DD3654D}">
  <dimension ref="A1:AF52"/>
  <sheetViews>
    <sheetView tabSelected="1" zoomScale="119" zoomScaleNormal="119" workbookViewId="0">
      <pane ySplit="1" topLeftCell="A2" activePane="bottomLeft" state="frozen"/>
      <selection pane="bottomLeft" activeCell="S1" sqref="S1:S1048576"/>
    </sheetView>
  </sheetViews>
  <sheetFormatPr defaultRowHeight="15" x14ac:dyDescent="0.25"/>
  <cols>
    <col min="2" max="2" width="34.42578125" customWidth="1"/>
    <col min="3" max="3" width="10.42578125" style="28" customWidth="1"/>
    <col min="4" max="4" width="12.7109375" customWidth="1"/>
    <col min="5" max="5" width="20.140625" style="41" customWidth="1"/>
    <col min="6" max="6" width="14.42578125" hidden="1" customWidth="1"/>
    <col min="7" max="7" width="12.85546875" customWidth="1"/>
    <col min="8" max="11" width="8.28515625" style="28" customWidth="1"/>
    <col min="12" max="18" width="8.28515625" style="28" hidden="1" customWidth="1"/>
    <col min="19" max="19" width="9.140625" style="111" hidden="1" customWidth="1"/>
    <col min="20" max="20" width="10.7109375" style="111" customWidth="1"/>
  </cols>
  <sheetData>
    <row r="1" spans="1:32" ht="47.45" customHeight="1" thickBot="1" x14ac:dyDescent="0.3">
      <c r="A1" s="84"/>
      <c r="B1" s="85" t="s">
        <v>2</v>
      </c>
      <c r="C1" s="86" t="s">
        <v>112</v>
      </c>
      <c r="D1" s="85" t="s">
        <v>0</v>
      </c>
      <c r="E1" s="85" t="s">
        <v>1</v>
      </c>
      <c r="F1" s="85" t="s">
        <v>51</v>
      </c>
      <c r="G1" s="87" t="s">
        <v>52</v>
      </c>
      <c r="H1" s="88">
        <v>3</v>
      </c>
      <c r="I1" s="89">
        <v>2</v>
      </c>
      <c r="J1" s="223">
        <v>1</v>
      </c>
      <c r="K1" s="90">
        <v>0</v>
      </c>
      <c r="L1" s="43" t="s">
        <v>101</v>
      </c>
      <c r="M1" s="19" t="s">
        <v>102</v>
      </c>
      <c r="N1" s="20" t="s">
        <v>103</v>
      </c>
      <c r="O1" s="20" t="s">
        <v>107</v>
      </c>
      <c r="P1" s="20" t="s">
        <v>108</v>
      </c>
      <c r="Q1" s="20" t="s">
        <v>109</v>
      </c>
      <c r="R1" s="20" t="s">
        <v>110</v>
      </c>
      <c r="T1" s="236" t="s">
        <v>131</v>
      </c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</row>
    <row r="2" spans="1:32" s="151" customFormat="1" x14ac:dyDescent="0.25">
      <c r="A2" s="237"/>
      <c r="B2" s="238" t="s">
        <v>132</v>
      </c>
      <c r="C2" s="239"/>
      <c r="D2" s="247">
        <v>450000</v>
      </c>
      <c r="E2" s="240" t="s">
        <v>32</v>
      </c>
      <c r="F2" s="73"/>
      <c r="G2" s="241" t="s">
        <v>96</v>
      </c>
      <c r="H2" s="242"/>
      <c r="I2" s="73"/>
      <c r="J2" s="243"/>
      <c r="K2" s="244"/>
      <c r="L2" s="245"/>
      <c r="M2" s="73"/>
      <c r="N2" s="73"/>
      <c r="O2" s="73"/>
      <c r="P2" s="73"/>
      <c r="Q2" s="73"/>
      <c r="R2" s="73"/>
      <c r="S2" s="73"/>
      <c r="T2" s="246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</row>
    <row r="3" spans="1:32" s="151" customFormat="1" ht="30" x14ac:dyDescent="0.25">
      <c r="A3" s="137">
        <v>25</v>
      </c>
      <c r="B3" s="138" t="s">
        <v>8</v>
      </c>
      <c r="C3" s="139"/>
      <c r="D3" s="150"/>
      <c r="E3" s="141" t="s">
        <v>32</v>
      </c>
      <c r="F3" s="142" t="s">
        <v>98</v>
      </c>
      <c r="G3" s="143" t="s">
        <v>97</v>
      </c>
      <c r="H3" s="144"/>
      <c r="I3" s="142"/>
      <c r="J3" s="224"/>
      <c r="K3" s="145"/>
      <c r="L3" s="146"/>
      <c r="M3" s="142">
        <v>1</v>
      </c>
      <c r="N3" s="142"/>
      <c r="O3" s="142"/>
      <c r="P3" s="142"/>
      <c r="Q3" s="142"/>
      <c r="R3" s="142"/>
      <c r="S3" s="142"/>
      <c r="T3" s="232">
        <v>2.2000000000000002</v>
      </c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47" customFormat="1" ht="30" x14ac:dyDescent="0.25">
      <c r="A4" s="137">
        <v>34</v>
      </c>
      <c r="B4" s="148" t="s">
        <v>39</v>
      </c>
      <c r="C4" s="139"/>
      <c r="D4" s="149">
        <v>300000</v>
      </c>
      <c r="E4" s="141" t="s">
        <v>32</v>
      </c>
      <c r="F4" s="142" t="s">
        <v>98</v>
      </c>
      <c r="G4" s="143" t="s">
        <v>97</v>
      </c>
      <c r="H4" s="144"/>
      <c r="I4" s="142"/>
      <c r="J4" s="224"/>
      <c r="K4" s="145"/>
      <c r="L4" s="146"/>
      <c r="M4" s="142">
        <v>3</v>
      </c>
      <c r="N4" s="142"/>
      <c r="O4" s="142"/>
      <c r="P4" s="142"/>
      <c r="Q4" s="142"/>
      <c r="R4" s="142"/>
      <c r="S4" s="142"/>
      <c r="T4" s="232">
        <v>2</v>
      </c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</row>
    <row r="5" spans="1:32" s="147" customFormat="1" ht="60" x14ac:dyDescent="0.25">
      <c r="A5" s="137">
        <v>37</v>
      </c>
      <c r="B5" s="138" t="s">
        <v>83</v>
      </c>
      <c r="C5" s="139"/>
      <c r="D5" s="140">
        <v>1100000</v>
      </c>
      <c r="E5" s="141" t="s">
        <v>32</v>
      </c>
      <c r="F5" s="142" t="s">
        <v>98</v>
      </c>
      <c r="G5" s="143" t="s">
        <v>99</v>
      </c>
      <c r="H5" s="144"/>
      <c r="I5" s="142"/>
      <c r="J5" s="224"/>
      <c r="K5" s="145"/>
      <c r="L5" s="146"/>
      <c r="M5" s="142">
        <v>2</v>
      </c>
      <c r="N5" s="142"/>
      <c r="O5" s="142"/>
      <c r="P5" s="142"/>
      <c r="Q5" s="142"/>
      <c r="R5" s="142"/>
      <c r="S5" s="142"/>
      <c r="T5" s="142">
        <v>1.8</v>
      </c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</row>
    <row r="6" spans="1:32" s="147" customFormat="1" ht="30" x14ac:dyDescent="0.25">
      <c r="A6" s="137">
        <v>41</v>
      </c>
      <c r="B6" s="152" t="s">
        <v>41</v>
      </c>
      <c r="C6" s="139"/>
      <c r="D6" s="153">
        <v>300000</v>
      </c>
      <c r="E6" s="141" t="s">
        <v>32</v>
      </c>
      <c r="F6" s="142" t="s">
        <v>98</v>
      </c>
      <c r="G6" s="143" t="s">
        <v>97</v>
      </c>
      <c r="H6" s="144"/>
      <c r="I6" s="142"/>
      <c r="J6" s="224"/>
      <c r="K6" s="145"/>
      <c r="L6" s="146"/>
      <c r="M6" s="142">
        <v>2</v>
      </c>
      <c r="N6" s="142"/>
      <c r="O6" s="142"/>
      <c r="P6" s="142"/>
      <c r="Q6" s="142"/>
      <c r="R6" s="142"/>
      <c r="S6" s="142"/>
      <c r="T6" s="142">
        <v>1.8</v>
      </c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</row>
    <row r="7" spans="1:32" s="147" customFormat="1" ht="30" x14ac:dyDescent="0.25">
      <c r="A7" s="137">
        <v>50</v>
      </c>
      <c r="B7" s="138" t="s">
        <v>24</v>
      </c>
      <c r="C7" s="139"/>
      <c r="D7" s="140">
        <v>75000</v>
      </c>
      <c r="E7" s="141" t="s">
        <v>32</v>
      </c>
      <c r="F7" s="142" t="s">
        <v>98</v>
      </c>
      <c r="G7" s="143" t="s">
        <v>97</v>
      </c>
      <c r="H7" s="144"/>
      <c r="I7" s="142"/>
      <c r="J7" s="224"/>
      <c r="K7" s="145"/>
      <c r="L7" s="146"/>
      <c r="M7" s="142">
        <v>3</v>
      </c>
      <c r="N7" s="142"/>
      <c r="O7" s="142"/>
      <c r="P7" s="142"/>
      <c r="Q7" s="142"/>
      <c r="R7" s="142"/>
      <c r="S7" s="142"/>
      <c r="T7" s="142">
        <v>1.6</v>
      </c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</row>
    <row r="8" spans="1:32" s="147" customFormat="1" ht="31.5" customHeight="1" x14ac:dyDescent="0.25">
      <c r="A8" s="137">
        <v>52</v>
      </c>
      <c r="B8" s="138" t="s">
        <v>21</v>
      </c>
      <c r="C8" s="139"/>
      <c r="D8" s="140"/>
      <c r="E8" s="141" t="s">
        <v>32</v>
      </c>
      <c r="F8" s="142" t="s">
        <v>98</v>
      </c>
      <c r="G8" s="143" t="s">
        <v>97</v>
      </c>
      <c r="H8" s="144"/>
      <c r="I8" s="142"/>
      <c r="J8" s="224"/>
      <c r="K8" s="145"/>
      <c r="L8" s="146"/>
      <c r="M8" s="142">
        <v>1</v>
      </c>
      <c r="N8" s="142"/>
      <c r="O8" s="142"/>
      <c r="P8" s="142"/>
      <c r="Q8" s="142"/>
      <c r="R8" s="142"/>
      <c r="S8" s="142"/>
      <c r="T8" s="142">
        <v>1.6</v>
      </c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</row>
    <row r="9" spans="1:32" s="165" customFormat="1" x14ac:dyDescent="0.25">
      <c r="A9" s="154">
        <v>31</v>
      </c>
      <c r="B9" s="177" t="s">
        <v>3</v>
      </c>
      <c r="C9" s="167"/>
      <c r="D9" s="178">
        <v>80000</v>
      </c>
      <c r="E9" s="179" t="s">
        <v>32</v>
      </c>
      <c r="F9" s="164" t="s">
        <v>98</v>
      </c>
      <c r="G9" s="170" t="s">
        <v>97</v>
      </c>
      <c r="H9" s="171"/>
      <c r="I9" s="164"/>
      <c r="J9" s="225"/>
      <c r="K9" s="172"/>
      <c r="L9" s="173"/>
      <c r="M9" s="164">
        <v>1</v>
      </c>
      <c r="N9" s="164"/>
      <c r="O9" s="164"/>
      <c r="P9" s="164"/>
      <c r="Q9" s="164"/>
      <c r="R9" s="164"/>
      <c r="S9" s="164"/>
      <c r="T9" s="235">
        <v>2</v>
      </c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</row>
    <row r="10" spans="1:32" s="165" customFormat="1" ht="30" x14ac:dyDescent="0.25">
      <c r="A10" s="154">
        <v>44</v>
      </c>
      <c r="B10" s="166" t="s">
        <v>14</v>
      </c>
      <c r="C10" s="167"/>
      <c r="D10" s="168"/>
      <c r="E10" s="169" t="s">
        <v>33</v>
      </c>
      <c r="F10" s="164" t="s">
        <v>98</v>
      </c>
      <c r="G10" s="170" t="s">
        <v>97</v>
      </c>
      <c r="H10" s="171"/>
      <c r="I10" s="164"/>
      <c r="J10" s="225"/>
      <c r="K10" s="172"/>
      <c r="L10" s="174"/>
      <c r="M10" s="175">
        <v>0</v>
      </c>
      <c r="N10" s="175"/>
      <c r="O10" s="175"/>
      <c r="P10" s="175"/>
      <c r="Q10" s="175"/>
      <c r="R10" s="175"/>
      <c r="S10" s="164"/>
      <c r="T10" s="164">
        <v>1.6</v>
      </c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</row>
    <row r="11" spans="1:32" s="165" customFormat="1" x14ac:dyDescent="0.25">
      <c r="A11" s="154">
        <v>45</v>
      </c>
      <c r="B11" s="176" t="s">
        <v>56</v>
      </c>
      <c r="C11" s="167"/>
      <c r="D11" s="168"/>
      <c r="E11" s="169"/>
      <c r="F11" s="164" t="s">
        <v>98</v>
      </c>
      <c r="G11" s="170" t="s">
        <v>97</v>
      </c>
      <c r="H11" s="171"/>
      <c r="I11" s="164"/>
      <c r="J11" s="225"/>
      <c r="K11" s="172"/>
      <c r="L11" s="173"/>
      <c r="M11" s="164">
        <v>0</v>
      </c>
      <c r="N11" s="164"/>
      <c r="O11" s="164"/>
      <c r="P11" s="164"/>
      <c r="Q11" s="164"/>
      <c r="R11" s="164"/>
      <c r="S11" s="164"/>
      <c r="T11" s="164">
        <v>1.6</v>
      </c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</row>
    <row r="12" spans="1:32" s="165" customFormat="1" ht="30" x14ac:dyDescent="0.25">
      <c r="A12" s="154">
        <v>39</v>
      </c>
      <c r="B12" s="176" t="s">
        <v>91</v>
      </c>
      <c r="C12" s="167"/>
      <c r="D12" s="168">
        <v>20000</v>
      </c>
      <c r="E12" s="169"/>
      <c r="F12" s="164" t="s">
        <v>98</v>
      </c>
      <c r="G12" s="170" t="s">
        <v>94</v>
      </c>
      <c r="H12" s="171"/>
      <c r="I12" s="164"/>
      <c r="J12" s="225"/>
      <c r="K12" s="172"/>
      <c r="L12" s="173"/>
      <c r="M12" s="164">
        <v>2</v>
      </c>
      <c r="N12" s="164"/>
      <c r="O12" s="164"/>
      <c r="P12" s="164"/>
      <c r="Q12" s="164"/>
      <c r="R12" s="164"/>
      <c r="S12" s="164"/>
      <c r="T12" s="164">
        <v>1.8</v>
      </c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</row>
    <row r="13" spans="1:32" s="165" customFormat="1" ht="30" x14ac:dyDescent="0.25">
      <c r="A13" s="154">
        <v>47</v>
      </c>
      <c r="B13" s="166" t="s">
        <v>30</v>
      </c>
      <c r="C13" s="167"/>
      <c r="D13" s="168">
        <v>50000</v>
      </c>
      <c r="E13" s="169" t="s">
        <v>33</v>
      </c>
      <c r="F13" s="164" t="s">
        <v>93</v>
      </c>
      <c r="G13" s="170" t="s">
        <v>97</v>
      </c>
      <c r="H13" s="171"/>
      <c r="I13" s="164"/>
      <c r="J13" s="225"/>
      <c r="K13" s="172"/>
      <c r="L13" s="173"/>
      <c r="M13" s="164">
        <v>1</v>
      </c>
      <c r="N13" s="164"/>
      <c r="O13" s="164"/>
      <c r="P13" s="164"/>
      <c r="Q13" s="164"/>
      <c r="R13" s="164"/>
      <c r="S13" s="164"/>
      <c r="T13" s="164">
        <v>1.6</v>
      </c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</row>
    <row r="14" spans="1:32" s="165" customFormat="1" ht="30.75" thickBot="1" x14ac:dyDescent="0.3">
      <c r="A14" s="154">
        <v>53</v>
      </c>
      <c r="B14" s="155" t="s">
        <v>55</v>
      </c>
      <c r="C14" s="156"/>
      <c r="D14" s="157"/>
      <c r="E14" s="158"/>
      <c r="F14" s="159" t="s">
        <v>98</v>
      </c>
      <c r="G14" s="160" t="s">
        <v>97</v>
      </c>
      <c r="H14" s="161"/>
      <c r="I14" s="159"/>
      <c r="J14" s="226"/>
      <c r="K14" s="162"/>
      <c r="L14" s="163"/>
      <c r="M14" s="159">
        <v>0</v>
      </c>
      <c r="N14" s="159"/>
      <c r="O14" s="159"/>
      <c r="P14" s="159"/>
      <c r="Q14" s="159"/>
      <c r="R14" s="159"/>
      <c r="S14" s="164"/>
      <c r="T14" s="164">
        <v>1.5</v>
      </c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</row>
    <row r="15" spans="1:32" s="188" customFormat="1" ht="60" x14ac:dyDescent="0.25">
      <c r="A15" s="125">
        <v>26</v>
      </c>
      <c r="B15" s="126" t="s">
        <v>84</v>
      </c>
      <c r="C15" s="180"/>
      <c r="D15" s="181">
        <v>850000</v>
      </c>
      <c r="E15" s="182" t="s">
        <v>32</v>
      </c>
      <c r="F15" s="183" t="s">
        <v>93</v>
      </c>
      <c r="G15" s="184" t="s">
        <v>96</v>
      </c>
      <c r="H15" s="185"/>
      <c r="I15" s="183"/>
      <c r="J15" s="227"/>
      <c r="K15" s="186"/>
      <c r="L15" s="187"/>
      <c r="M15" s="183">
        <v>3</v>
      </c>
      <c r="N15" s="183"/>
      <c r="O15" s="183"/>
      <c r="P15" s="183"/>
      <c r="Q15" s="183"/>
      <c r="R15" s="183"/>
      <c r="S15" s="183"/>
      <c r="T15" s="183">
        <v>2.2000000000000002</v>
      </c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</row>
    <row r="16" spans="1:32" s="188" customFormat="1" x14ac:dyDescent="0.25">
      <c r="A16" s="125">
        <v>30</v>
      </c>
      <c r="B16" s="126" t="s">
        <v>6</v>
      </c>
      <c r="C16" s="180"/>
      <c r="D16" s="181"/>
      <c r="E16" s="182" t="s">
        <v>32</v>
      </c>
      <c r="F16" s="183" t="s">
        <v>98</v>
      </c>
      <c r="G16" s="184" t="s">
        <v>97</v>
      </c>
      <c r="H16" s="185"/>
      <c r="I16" s="183"/>
      <c r="J16" s="227"/>
      <c r="K16" s="186"/>
      <c r="L16" s="187"/>
      <c r="M16" s="183">
        <v>2</v>
      </c>
      <c r="N16" s="183"/>
      <c r="O16" s="183"/>
      <c r="P16" s="183"/>
      <c r="Q16" s="183"/>
      <c r="R16" s="183"/>
      <c r="S16" s="183"/>
      <c r="T16" s="183">
        <v>2</v>
      </c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</row>
    <row r="17" spans="1:32" s="188" customFormat="1" ht="30.75" customHeight="1" x14ac:dyDescent="0.25">
      <c r="A17" s="125">
        <v>38</v>
      </c>
      <c r="B17" s="189" t="s">
        <v>23</v>
      </c>
      <c r="C17" s="180"/>
      <c r="D17" s="181">
        <v>75000</v>
      </c>
      <c r="E17" s="182" t="s">
        <v>32</v>
      </c>
      <c r="F17" s="183" t="s">
        <v>98</v>
      </c>
      <c r="G17" s="184" t="s">
        <v>97</v>
      </c>
      <c r="H17" s="185"/>
      <c r="I17" s="183"/>
      <c r="J17" s="227"/>
      <c r="K17" s="186"/>
      <c r="L17" s="187"/>
      <c r="M17" s="183">
        <v>1</v>
      </c>
      <c r="N17" s="183"/>
      <c r="O17" s="183"/>
      <c r="P17" s="183"/>
      <c r="Q17" s="183"/>
      <c r="R17" s="183"/>
      <c r="S17" s="183"/>
      <c r="T17" s="183">
        <v>1.8</v>
      </c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</row>
    <row r="18" spans="1:32" s="188" customFormat="1" ht="30" x14ac:dyDescent="0.25">
      <c r="A18" s="125">
        <v>40</v>
      </c>
      <c r="B18" s="190" t="s">
        <v>10</v>
      </c>
      <c r="C18" s="180"/>
      <c r="D18" s="191"/>
      <c r="E18" s="182" t="s">
        <v>32</v>
      </c>
      <c r="F18" s="183" t="s">
        <v>98</v>
      </c>
      <c r="G18" s="184" t="s">
        <v>97</v>
      </c>
      <c r="H18" s="185"/>
      <c r="I18" s="183"/>
      <c r="J18" s="227"/>
      <c r="K18" s="186"/>
      <c r="L18" s="187"/>
      <c r="M18" s="183">
        <v>3</v>
      </c>
      <c r="N18" s="183"/>
      <c r="O18" s="183"/>
      <c r="P18" s="183"/>
      <c r="Q18" s="183"/>
      <c r="R18" s="183"/>
      <c r="S18" s="183"/>
      <c r="T18" s="183">
        <v>1.8</v>
      </c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</row>
    <row r="19" spans="1:32" s="188" customFormat="1" ht="29.25" customHeight="1" x14ac:dyDescent="0.25">
      <c r="A19" s="125">
        <v>42</v>
      </c>
      <c r="B19" s="190" t="s">
        <v>40</v>
      </c>
      <c r="C19" s="180"/>
      <c r="D19" s="181"/>
      <c r="E19" s="182" t="s">
        <v>32</v>
      </c>
      <c r="F19" s="183" t="s">
        <v>93</v>
      </c>
      <c r="G19" s="184" t="s">
        <v>97</v>
      </c>
      <c r="H19" s="185"/>
      <c r="I19" s="183"/>
      <c r="J19" s="227"/>
      <c r="K19" s="186"/>
      <c r="L19" s="187"/>
      <c r="M19" s="183">
        <v>2</v>
      </c>
      <c r="N19" s="183"/>
      <c r="O19" s="183"/>
      <c r="P19" s="183"/>
      <c r="Q19" s="183"/>
      <c r="R19" s="183"/>
      <c r="S19" s="183"/>
      <c r="T19" s="183">
        <v>1.8</v>
      </c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</row>
    <row r="20" spans="1:32" s="188" customFormat="1" x14ac:dyDescent="0.25">
      <c r="A20" s="125">
        <v>43</v>
      </c>
      <c r="B20" s="192" t="s">
        <v>7</v>
      </c>
      <c r="C20" s="180"/>
      <c r="D20" s="193"/>
      <c r="E20" s="194" t="s">
        <v>32</v>
      </c>
      <c r="F20" s="183" t="s">
        <v>98</v>
      </c>
      <c r="G20" s="184" t="s">
        <v>97</v>
      </c>
      <c r="H20" s="185"/>
      <c r="I20" s="183"/>
      <c r="J20" s="227"/>
      <c r="K20" s="186"/>
      <c r="L20" s="195"/>
      <c r="M20" s="196">
        <v>2</v>
      </c>
      <c r="N20" s="196"/>
      <c r="O20" s="196"/>
      <c r="P20" s="196"/>
      <c r="Q20" s="196"/>
      <c r="R20" s="196"/>
      <c r="S20" s="183"/>
      <c r="T20" s="183">
        <v>1.75</v>
      </c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</row>
    <row r="21" spans="1:32" s="188" customFormat="1" ht="30" x14ac:dyDescent="0.25">
      <c r="A21" s="125">
        <v>51</v>
      </c>
      <c r="B21" s="190" t="s">
        <v>42</v>
      </c>
      <c r="C21" s="180"/>
      <c r="D21" s="181"/>
      <c r="E21" s="182" t="s">
        <v>32</v>
      </c>
      <c r="F21" s="183" t="s">
        <v>98</v>
      </c>
      <c r="G21" s="184" t="s">
        <v>97</v>
      </c>
      <c r="H21" s="185"/>
      <c r="I21" s="183"/>
      <c r="J21" s="227"/>
      <c r="K21" s="186"/>
      <c r="L21" s="187"/>
      <c r="M21" s="183">
        <v>2</v>
      </c>
      <c r="N21" s="183"/>
      <c r="O21" s="183"/>
      <c r="P21" s="183"/>
      <c r="Q21" s="183"/>
      <c r="R21" s="183"/>
      <c r="S21" s="183"/>
      <c r="T21" s="183">
        <v>1.6</v>
      </c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</row>
    <row r="22" spans="1:32" s="207" customFormat="1" ht="33" customHeight="1" x14ac:dyDescent="0.25">
      <c r="A22" s="197">
        <v>29</v>
      </c>
      <c r="B22" s="198" t="s">
        <v>48</v>
      </c>
      <c r="C22" s="199"/>
      <c r="D22" s="200">
        <v>1000000</v>
      </c>
      <c r="E22" s="201" t="s">
        <v>32</v>
      </c>
      <c r="F22" s="202" t="s">
        <v>95</v>
      </c>
      <c r="G22" s="203" t="s">
        <v>97</v>
      </c>
      <c r="H22" s="204"/>
      <c r="I22" s="202"/>
      <c r="J22" s="228"/>
      <c r="K22" s="205"/>
      <c r="L22" s="206"/>
      <c r="M22" s="202">
        <v>3</v>
      </c>
      <c r="N22" s="202"/>
      <c r="O22" s="202"/>
      <c r="P22" s="202"/>
      <c r="Q22" s="202"/>
      <c r="R22" s="202"/>
      <c r="S22" s="202"/>
      <c r="T22" s="202">
        <v>2</v>
      </c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</row>
    <row r="23" spans="1:32" s="207" customFormat="1" x14ac:dyDescent="0.25">
      <c r="A23" s="197">
        <v>46</v>
      </c>
      <c r="B23" s="198" t="s">
        <v>20</v>
      </c>
      <c r="C23" s="199"/>
      <c r="D23" s="200">
        <v>100000</v>
      </c>
      <c r="E23" s="201" t="s">
        <v>32</v>
      </c>
      <c r="F23" s="202" t="s">
        <v>93</v>
      </c>
      <c r="G23" s="203" t="s">
        <v>97</v>
      </c>
      <c r="H23" s="204"/>
      <c r="I23" s="202"/>
      <c r="J23" s="228"/>
      <c r="K23" s="205"/>
      <c r="L23" s="206"/>
      <c r="M23" s="202">
        <v>3</v>
      </c>
      <c r="N23" s="202"/>
      <c r="O23" s="202"/>
      <c r="P23" s="202"/>
      <c r="Q23" s="202"/>
      <c r="R23" s="202"/>
      <c r="S23" s="202"/>
      <c r="T23" s="202">
        <v>1.6</v>
      </c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</row>
    <row r="24" spans="1:32" s="207" customFormat="1" ht="30" x14ac:dyDescent="0.25">
      <c r="A24" s="197">
        <v>48</v>
      </c>
      <c r="B24" s="208" t="s">
        <v>18</v>
      </c>
      <c r="C24" s="199"/>
      <c r="D24" s="209">
        <v>20000</v>
      </c>
      <c r="E24" s="201" t="s">
        <v>32</v>
      </c>
      <c r="F24" s="202" t="s">
        <v>98</v>
      </c>
      <c r="G24" s="203" t="s">
        <v>96</v>
      </c>
      <c r="H24" s="204"/>
      <c r="I24" s="202"/>
      <c r="J24" s="228"/>
      <c r="K24" s="205"/>
      <c r="L24" s="206"/>
      <c r="M24" s="202">
        <v>1</v>
      </c>
      <c r="N24" s="202"/>
      <c r="O24" s="202"/>
      <c r="P24" s="202"/>
      <c r="Q24" s="202"/>
      <c r="R24" s="202"/>
      <c r="S24" s="202"/>
      <c r="T24" s="202">
        <v>1.6</v>
      </c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</row>
    <row r="25" spans="1:32" s="220" customFormat="1" ht="45" x14ac:dyDescent="0.25">
      <c r="A25" s="210">
        <v>28</v>
      </c>
      <c r="B25" s="211" t="s">
        <v>85</v>
      </c>
      <c r="C25" s="212"/>
      <c r="D25" s="213">
        <v>150000</v>
      </c>
      <c r="E25" s="214" t="s">
        <v>32</v>
      </c>
      <c r="F25" s="215" t="s">
        <v>93</v>
      </c>
      <c r="G25" s="216" t="s">
        <v>96</v>
      </c>
      <c r="H25" s="217"/>
      <c r="I25" s="215"/>
      <c r="J25" s="229"/>
      <c r="K25" s="218"/>
      <c r="L25" s="219"/>
      <c r="M25" s="215">
        <v>3</v>
      </c>
      <c r="N25" s="215"/>
      <c r="O25" s="215"/>
      <c r="P25" s="215"/>
      <c r="Q25" s="215"/>
      <c r="R25" s="215"/>
      <c r="S25" s="215"/>
      <c r="T25" s="215">
        <v>2.2000000000000002</v>
      </c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</row>
    <row r="26" spans="1:32" s="220" customFormat="1" ht="30" x14ac:dyDescent="0.25">
      <c r="A26" s="210">
        <v>33</v>
      </c>
      <c r="B26" s="221" t="s">
        <v>81</v>
      </c>
      <c r="C26" s="212"/>
      <c r="D26" s="222">
        <v>2350000</v>
      </c>
      <c r="E26" s="214" t="s">
        <v>32</v>
      </c>
      <c r="F26" s="215" t="s">
        <v>93</v>
      </c>
      <c r="G26" s="216" t="s">
        <v>96</v>
      </c>
      <c r="H26" s="217"/>
      <c r="I26" s="215"/>
      <c r="J26" s="229"/>
      <c r="K26" s="218"/>
      <c r="L26" s="219"/>
      <c r="M26" s="215">
        <v>3</v>
      </c>
      <c r="N26" s="215"/>
      <c r="O26" s="215"/>
      <c r="P26" s="215"/>
      <c r="Q26" s="215"/>
      <c r="R26" s="215"/>
      <c r="S26" s="215"/>
      <c r="T26" s="215">
        <v>2</v>
      </c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</row>
    <row r="27" spans="1:32" s="220" customFormat="1" ht="30" x14ac:dyDescent="0.25">
      <c r="A27" s="210">
        <v>35</v>
      </c>
      <c r="B27" s="211" t="s">
        <v>46</v>
      </c>
      <c r="C27" s="212"/>
      <c r="D27" s="213">
        <v>100000</v>
      </c>
      <c r="E27" s="214" t="s">
        <v>32</v>
      </c>
      <c r="F27" s="215" t="s">
        <v>98</v>
      </c>
      <c r="G27" s="216" t="s">
        <v>94</v>
      </c>
      <c r="H27" s="217"/>
      <c r="I27" s="215"/>
      <c r="J27" s="229"/>
      <c r="K27" s="218"/>
      <c r="L27" s="219"/>
      <c r="M27" s="215">
        <v>2</v>
      </c>
      <c r="N27" s="215"/>
      <c r="O27" s="215"/>
      <c r="P27" s="215"/>
      <c r="Q27" s="215"/>
      <c r="R27" s="215"/>
      <c r="S27" s="215"/>
      <c r="T27" s="215">
        <v>2</v>
      </c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</row>
    <row r="28" spans="1:32" ht="30" x14ac:dyDescent="0.25">
      <c r="A28" s="130">
        <v>27</v>
      </c>
      <c r="B28" s="4" t="s">
        <v>37</v>
      </c>
      <c r="C28" s="50"/>
      <c r="D28" s="64">
        <v>325000</v>
      </c>
      <c r="E28" s="35" t="s">
        <v>32</v>
      </c>
      <c r="F28" s="73" t="s">
        <v>93</v>
      </c>
      <c r="G28" s="42" t="s">
        <v>97</v>
      </c>
      <c r="H28" s="48"/>
      <c r="I28" s="21"/>
      <c r="J28" s="230"/>
      <c r="K28" s="49"/>
      <c r="L28" s="45"/>
      <c r="M28" s="21">
        <v>3</v>
      </c>
      <c r="N28" s="21"/>
      <c r="O28" s="21"/>
      <c r="P28" s="21"/>
      <c r="Q28" s="21"/>
      <c r="R28" s="21"/>
      <c r="S28" s="25"/>
      <c r="T28" s="25">
        <v>2.2000000000000002</v>
      </c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</row>
    <row r="29" spans="1:32" ht="60" x14ac:dyDescent="0.25">
      <c r="A29" s="130">
        <v>32</v>
      </c>
      <c r="B29" s="4" t="s">
        <v>79</v>
      </c>
      <c r="C29" s="50"/>
      <c r="D29" s="65">
        <v>50000</v>
      </c>
      <c r="E29" s="34" t="s">
        <v>34</v>
      </c>
      <c r="F29" s="73" t="s">
        <v>95</v>
      </c>
      <c r="G29" s="42" t="s">
        <v>97</v>
      </c>
      <c r="H29" s="48"/>
      <c r="I29" s="21"/>
      <c r="J29" s="230"/>
      <c r="K29" s="49"/>
      <c r="L29" s="44"/>
      <c r="M29" s="22">
        <v>2</v>
      </c>
      <c r="N29" s="22"/>
      <c r="O29" s="22"/>
      <c r="P29" s="22"/>
      <c r="Q29" s="22"/>
      <c r="R29" s="22"/>
      <c r="S29" s="25"/>
      <c r="T29" s="25">
        <v>2</v>
      </c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</row>
    <row r="30" spans="1:32" ht="37.5" customHeight="1" x14ac:dyDescent="0.25">
      <c r="A30" s="130">
        <v>36</v>
      </c>
      <c r="B30" s="5" t="s">
        <v>59</v>
      </c>
      <c r="C30" s="50"/>
      <c r="D30" s="65">
        <v>40000</v>
      </c>
      <c r="E30" s="34"/>
      <c r="F30" s="73" t="s">
        <v>98</v>
      </c>
      <c r="G30" s="42" t="s">
        <v>96</v>
      </c>
      <c r="H30" s="48"/>
      <c r="I30" s="21"/>
      <c r="J30" s="230"/>
      <c r="K30" s="49"/>
      <c r="L30" s="45"/>
      <c r="M30" s="21">
        <v>1</v>
      </c>
      <c r="N30" s="21"/>
      <c r="O30" s="21"/>
      <c r="P30" s="21"/>
      <c r="Q30" s="21"/>
      <c r="R30" s="21"/>
      <c r="S30" s="25"/>
      <c r="T30" s="25">
        <v>2</v>
      </c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</row>
    <row r="31" spans="1:32" ht="30" x14ac:dyDescent="0.25">
      <c r="A31" s="130">
        <v>49</v>
      </c>
      <c r="B31" s="4" t="s">
        <v>4</v>
      </c>
      <c r="C31" s="50"/>
      <c r="D31" s="65"/>
      <c r="E31" s="36" t="s">
        <v>32</v>
      </c>
      <c r="F31" s="73" t="s">
        <v>98</v>
      </c>
      <c r="G31" s="42" t="s">
        <v>96</v>
      </c>
      <c r="H31" s="48"/>
      <c r="I31" s="21"/>
      <c r="J31" s="230"/>
      <c r="K31" s="49"/>
      <c r="L31" s="46"/>
      <c r="M31" s="25">
        <v>3</v>
      </c>
      <c r="N31" s="25"/>
      <c r="O31" s="25"/>
      <c r="P31" s="25"/>
      <c r="Q31" s="25"/>
      <c r="R31" s="25"/>
      <c r="S31" s="21"/>
      <c r="T31" s="21">
        <v>1.6</v>
      </c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</row>
    <row r="32" spans="1:32" ht="30" x14ac:dyDescent="0.25">
      <c r="A32" s="130">
        <v>54</v>
      </c>
      <c r="B32" s="132" t="s">
        <v>47</v>
      </c>
      <c r="C32" s="101"/>
      <c r="D32" s="102">
        <v>150000</v>
      </c>
      <c r="E32" s="103" t="s">
        <v>32</v>
      </c>
      <c r="F32" s="104" t="s">
        <v>98</v>
      </c>
      <c r="G32" s="105" t="s">
        <v>96</v>
      </c>
      <c r="H32" s="106"/>
      <c r="I32" s="23"/>
      <c r="J32" s="231"/>
      <c r="K32" s="107"/>
      <c r="L32" s="108"/>
      <c r="M32" s="109">
        <v>2</v>
      </c>
      <c r="N32" s="109"/>
      <c r="O32" s="109"/>
      <c r="P32" s="109"/>
      <c r="Q32" s="109"/>
      <c r="R32" s="109"/>
      <c r="S32" s="21"/>
      <c r="T32" s="25">
        <v>1.4</v>
      </c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</row>
    <row r="33" spans="1:32" x14ac:dyDescent="0.25">
      <c r="A33" s="130">
        <v>55</v>
      </c>
      <c r="B33" s="133" t="s">
        <v>26</v>
      </c>
      <c r="C33" s="50"/>
      <c r="D33" s="66">
        <v>50000</v>
      </c>
      <c r="E33" s="37" t="s">
        <v>32</v>
      </c>
      <c r="F33" s="73" t="s">
        <v>98</v>
      </c>
      <c r="G33" s="42" t="s">
        <v>96</v>
      </c>
      <c r="H33" s="48"/>
      <c r="I33" s="21"/>
      <c r="J33" s="230"/>
      <c r="K33" s="49"/>
      <c r="L33" s="47"/>
      <c r="M33" s="24">
        <v>1</v>
      </c>
      <c r="N33" s="24"/>
      <c r="O33" s="24"/>
      <c r="P33" s="24"/>
      <c r="Q33" s="24"/>
      <c r="R33" s="24"/>
      <c r="S33" s="21"/>
      <c r="T33" s="25">
        <v>1.4</v>
      </c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</row>
    <row r="34" spans="1:32" ht="30" x14ac:dyDescent="0.25">
      <c r="A34" s="130">
        <v>56</v>
      </c>
      <c r="B34" s="5" t="s">
        <v>86</v>
      </c>
      <c r="C34" s="50"/>
      <c r="D34" s="64"/>
      <c r="E34" s="35" t="s">
        <v>32</v>
      </c>
      <c r="F34" s="73" t="s">
        <v>98</v>
      </c>
      <c r="G34" s="42" t="s">
        <v>97</v>
      </c>
      <c r="H34" s="48"/>
      <c r="I34" s="21"/>
      <c r="J34" s="230"/>
      <c r="K34" s="49"/>
      <c r="L34" s="45"/>
      <c r="M34" s="21">
        <v>2</v>
      </c>
      <c r="N34" s="21"/>
      <c r="O34" s="21"/>
      <c r="P34" s="21"/>
      <c r="Q34" s="21"/>
      <c r="R34" s="21"/>
      <c r="S34" s="21"/>
      <c r="T34" s="21">
        <v>1.4</v>
      </c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</row>
    <row r="35" spans="1:32" ht="25.5" x14ac:dyDescent="0.25">
      <c r="A35" s="130">
        <v>57</v>
      </c>
      <c r="B35" s="4" t="s">
        <v>13</v>
      </c>
      <c r="C35" s="50"/>
      <c r="D35" s="64"/>
      <c r="E35" s="34" t="s">
        <v>33</v>
      </c>
      <c r="F35" s="73" t="s">
        <v>93</v>
      </c>
      <c r="G35" s="42" t="s">
        <v>97</v>
      </c>
      <c r="H35" s="48"/>
      <c r="I35" s="21"/>
      <c r="J35" s="230"/>
      <c r="K35" s="49"/>
      <c r="L35" s="44"/>
      <c r="M35" s="22">
        <v>0</v>
      </c>
      <c r="N35" s="22"/>
      <c r="O35" s="22"/>
      <c r="P35" s="22"/>
      <c r="Q35" s="22"/>
      <c r="R35" s="22"/>
      <c r="S35" s="21"/>
      <c r="T35" s="25">
        <v>1.4</v>
      </c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</row>
    <row r="36" spans="1:32" ht="30" x14ac:dyDescent="0.25">
      <c r="A36" s="130">
        <v>58</v>
      </c>
      <c r="B36" s="4" t="s">
        <v>43</v>
      </c>
      <c r="C36" s="50"/>
      <c r="D36" s="64">
        <v>200000</v>
      </c>
      <c r="E36" s="35" t="s">
        <v>32</v>
      </c>
      <c r="F36" s="73" t="s">
        <v>93</v>
      </c>
      <c r="G36" s="42" t="s">
        <v>97</v>
      </c>
      <c r="H36" s="48"/>
      <c r="I36" s="21"/>
      <c r="J36" s="230"/>
      <c r="K36" s="49"/>
      <c r="L36" s="45"/>
      <c r="M36" s="21">
        <v>2</v>
      </c>
      <c r="N36" s="21"/>
      <c r="O36" s="21"/>
      <c r="P36" s="21"/>
      <c r="Q36" s="21"/>
      <c r="R36" s="21"/>
      <c r="S36" s="21"/>
      <c r="T36" s="21">
        <v>1.4</v>
      </c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</row>
    <row r="37" spans="1:32" ht="30" x14ac:dyDescent="0.25">
      <c r="A37" s="130">
        <v>59</v>
      </c>
      <c r="B37" s="5" t="s">
        <v>11</v>
      </c>
      <c r="C37" s="50"/>
      <c r="D37" s="69"/>
      <c r="E37" s="35" t="s">
        <v>32</v>
      </c>
      <c r="F37" s="73" t="s">
        <v>98</v>
      </c>
      <c r="G37" s="42" t="s">
        <v>97</v>
      </c>
      <c r="H37" s="48"/>
      <c r="I37" s="21"/>
      <c r="J37" s="230"/>
      <c r="K37" s="49"/>
      <c r="L37" s="45"/>
      <c r="M37" s="21">
        <v>1</v>
      </c>
      <c r="N37" s="21"/>
      <c r="O37" s="21"/>
      <c r="P37" s="21"/>
      <c r="Q37" s="21"/>
      <c r="R37" s="21"/>
      <c r="S37" s="21"/>
      <c r="T37" s="21">
        <v>1.25</v>
      </c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</row>
    <row r="38" spans="1:32" x14ac:dyDescent="0.25">
      <c r="A38" s="130">
        <v>60</v>
      </c>
      <c r="B38" s="4" t="s">
        <v>19</v>
      </c>
      <c r="C38" s="50"/>
      <c r="D38" s="64">
        <v>30000</v>
      </c>
      <c r="E38" s="35" t="s">
        <v>32</v>
      </c>
      <c r="F38" s="73" t="s">
        <v>93</v>
      </c>
      <c r="G38" s="42" t="s">
        <v>97</v>
      </c>
      <c r="H38" s="48"/>
      <c r="I38" s="21"/>
      <c r="J38" s="230"/>
      <c r="K38" s="49"/>
      <c r="L38" s="45"/>
      <c r="M38" s="21">
        <v>1</v>
      </c>
      <c r="N38" s="21"/>
      <c r="O38" s="21"/>
      <c r="P38" s="21"/>
      <c r="Q38" s="21"/>
      <c r="R38" s="21"/>
      <c r="S38" s="21"/>
      <c r="T38" s="21">
        <v>1.2</v>
      </c>
    </row>
    <row r="39" spans="1:32" x14ac:dyDescent="0.25">
      <c r="A39" s="130">
        <v>61</v>
      </c>
      <c r="B39" s="131" t="s">
        <v>17</v>
      </c>
      <c r="C39" s="50"/>
      <c r="D39" s="70">
        <v>400000</v>
      </c>
      <c r="E39" s="35" t="s">
        <v>32</v>
      </c>
      <c r="F39" s="73" t="s">
        <v>98</v>
      </c>
      <c r="G39" s="42" t="s">
        <v>96</v>
      </c>
      <c r="H39" s="48"/>
      <c r="I39" s="21"/>
      <c r="J39" s="230"/>
      <c r="K39" s="49"/>
      <c r="L39" s="45"/>
      <c r="M39" s="21">
        <v>3</v>
      </c>
      <c r="N39" s="21"/>
      <c r="O39" s="21"/>
      <c r="P39" s="21"/>
      <c r="Q39" s="21"/>
      <c r="R39" s="21"/>
      <c r="S39" s="21"/>
      <c r="T39" s="25">
        <v>1</v>
      </c>
    </row>
    <row r="40" spans="1:32" x14ac:dyDescent="0.25">
      <c r="A40" s="130">
        <v>62</v>
      </c>
      <c r="B40" s="131" t="s">
        <v>9</v>
      </c>
      <c r="C40" s="50"/>
      <c r="D40" s="71"/>
      <c r="E40" s="35" t="s">
        <v>32</v>
      </c>
      <c r="F40" s="73" t="s">
        <v>95</v>
      </c>
      <c r="G40" s="42" t="s">
        <v>100</v>
      </c>
      <c r="H40" s="48"/>
      <c r="I40" s="21"/>
      <c r="J40" s="230"/>
      <c r="K40" s="49"/>
      <c r="L40" s="45"/>
      <c r="M40" s="21">
        <v>2</v>
      </c>
      <c r="N40" s="21"/>
      <c r="O40" s="21"/>
      <c r="P40" s="21"/>
      <c r="Q40" s="21"/>
      <c r="R40" s="21"/>
      <c r="S40" s="21"/>
      <c r="T40" s="21">
        <v>1</v>
      </c>
    </row>
    <row r="41" spans="1:32" x14ac:dyDescent="0.25">
      <c r="A41" s="130">
        <v>63</v>
      </c>
      <c r="B41" s="131" t="s">
        <v>45</v>
      </c>
      <c r="C41" s="50"/>
      <c r="D41" s="70"/>
      <c r="E41" s="35" t="s">
        <v>32</v>
      </c>
      <c r="F41" s="73" t="s">
        <v>98</v>
      </c>
      <c r="G41" s="42" t="s">
        <v>96</v>
      </c>
      <c r="H41" s="48"/>
      <c r="I41" s="21"/>
      <c r="J41" s="230"/>
      <c r="K41" s="49"/>
      <c r="L41" s="45"/>
      <c r="M41" s="21">
        <v>3</v>
      </c>
      <c r="N41" s="21"/>
      <c r="O41" s="21"/>
      <c r="P41" s="21"/>
      <c r="Q41" s="21"/>
      <c r="R41" s="21"/>
      <c r="S41" s="21"/>
      <c r="T41" s="25">
        <v>1</v>
      </c>
    </row>
    <row r="42" spans="1:32" x14ac:dyDescent="0.25">
      <c r="A42" s="130">
        <v>64</v>
      </c>
      <c r="B42" s="6" t="s">
        <v>57</v>
      </c>
      <c r="C42" s="50"/>
      <c r="D42" s="72"/>
      <c r="E42" s="34"/>
      <c r="F42" s="73" t="s">
        <v>98</v>
      </c>
      <c r="G42" s="42" t="s">
        <v>97</v>
      </c>
      <c r="H42" s="48"/>
      <c r="I42" s="21"/>
      <c r="J42" s="230"/>
      <c r="K42" s="49"/>
      <c r="L42" s="45"/>
      <c r="M42" s="21">
        <v>2</v>
      </c>
      <c r="N42" s="21"/>
      <c r="O42" s="21"/>
      <c r="P42" s="21"/>
      <c r="Q42" s="21"/>
      <c r="R42" s="21"/>
      <c r="S42" s="21"/>
      <c r="T42" s="21">
        <v>1</v>
      </c>
    </row>
    <row r="43" spans="1:32" x14ac:dyDescent="0.25">
      <c r="A43" s="130">
        <v>65</v>
      </c>
      <c r="B43" s="6" t="s">
        <v>82</v>
      </c>
      <c r="C43" s="50"/>
      <c r="D43" s="70"/>
      <c r="E43" s="35" t="s">
        <v>32</v>
      </c>
      <c r="F43" s="73" t="s">
        <v>98</v>
      </c>
      <c r="G43" s="42" t="s">
        <v>97</v>
      </c>
      <c r="H43" s="48"/>
      <c r="I43" s="21"/>
      <c r="J43" s="230"/>
      <c r="K43" s="49"/>
      <c r="L43" s="45"/>
      <c r="M43" s="21">
        <v>2</v>
      </c>
      <c r="N43" s="21"/>
      <c r="O43" s="21"/>
      <c r="P43" s="21"/>
      <c r="Q43" s="21"/>
      <c r="R43" s="21"/>
      <c r="S43" s="21"/>
      <c r="T43" s="21">
        <v>1</v>
      </c>
    </row>
    <row r="44" spans="1:32" ht="30" x14ac:dyDescent="0.25">
      <c r="A44" s="130">
        <v>66</v>
      </c>
      <c r="B44" s="134" t="s">
        <v>111</v>
      </c>
      <c r="C44" s="50"/>
      <c r="D44" s="70"/>
      <c r="E44" s="35" t="s">
        <v>32</v>
      </c>
      <c r="F44" s="73" t="s">
        <v>98</v>
      </c>
      <c r="G44" s="42" t="s">
        <v>96</v>
      </c>
      <c r="H44" s="48"/>
      <c r="I44" s="21"/>
      <c r="J44" s="230"/>
      <c r="K44" s="49"/>
      <c r="L44" s="45"/>
      <c r="M44" s="21">
        <v>3</v>
      </c>
      <c r="N44" s="21"/>
      <c r="O44" s="21"/>
      <c r="P44" s="21"/>
      <c r="Q44" s="21"/>
      <c r="R44" s="21"/>
      <c r="S44" s="21"/>
      <c r="T44" s="21">
        <v>0.75</v>
      </c>
    </row>
    <row r="45" spans="1:32" ht="30" x14ac:dyDescent="0.25">
      <c r="A45" s="130">
        <v>67</v>
      </c>
      <c r="B45" s="135" t="s">
        <v>27</v>
      </c>
      <c r="C45" s="50"/>
      <c r="D45" s="70"/>
      <c r="E45" s="35" t="s">
        <v>32</v>
      </c>
      <c r="F45" s="73" t="s">
        <v>98</v>
      </c>
      <c r="G45" s="42" t="s">
        <v>96</v>
      </c>
      <c r="H45" s="48"/>
      <c r="I45" s="21"/>
      <c r="J45" s="230"/>
      <c r="K45" s="49"/>
      <c r="L45" s="45"/>
      <c r="M45" s="21">
        <v>3</v>
      </c>
      <c r="N45" s="21"/>
      <c r="O45" s="21"/>
      <c r="P45" s="21"/>
      <c r="Q45" s="21"/>
      <c r="R45" s="21"/>
      <c r="S45" s="21"/>
      <c r="T45" s="21">
        <v>0.6</v>
      </c>
    </row>
    <row r="46" spans="1:32" ht="30" x14ac:dyDescent="0.25">
      <c r="A46" s="130">
        <v>68</v>
      </c>
      <c r="B46" s="6" t="s">
        <v>54</v>
      </c>
      <c r="C46" s="50"/>
      <c r="D46" s="72"/>
      <c r="E46" s="34"/>
      <c r="F46" s="73" t="s">
        <v>98</v>
      </c>
      <c r="G46" s="42" t="s">
        <v>94</v>
      </c>
      <c r="H46" s="48"/>
      <c r="I46" s="21"/>
      <c r="J46" s="230"/>
      <c r="K46" s="49"/>
      <c r="L46" s="45"/>
      <c r="M46" s="21">
        <v>1</v>
      </c>
      <c r="N46" s="21"/>
      <c r="O46" s="21"/>
      <c r="P46" s="21"/>
      <c r="Q46" s="21"/>
      <c r="R46" s="21"/>
      <c r="S46" s="21"/>
      <c r="T46" s="21">
        <v>0.6</v>
      </c>
    </row>
    <row r="47" spans="1:32" x14ac:dyDescent="0.25">
      <c r="A47" s="130">
        <v>69</v>
      </c>
      <c r="B47" s="134" t="s">
        <v>25</v>
      </c>
      <c r="C47" s="50"/>
      <c r="D47" s="70"/>
      <c r="E47" s="35" t="s">
        <v>32</v>
      </c>
      <c r="F47" s="73" t="s">
        <v>98</v>
      </c>
      <c r="G47" s="42" t="s">
        <v>96</v>
      </c>
      <c r="H47" s="48"/>
      <c r="I47" s="21"/>
      <c r="J47" s="230"/>
      <c r="K47" s="49"/>
      <c r="L47" s="45"/>
      <c r="M47" s="21">
        <v>1</v>
      </c>
      <c r="N47" s="21"/>
      <c r="O47" s="21"/>
      <c r="P47" s="21"/>
      <c r="Q47" s="21"/>
      <c r="R47" s="21"/>
      <c r="S47" s="21"/>
      <c r="T47" s="21">
        <v>0.4</v>
      </c>
    </row>
    <row r="48" spans="1:32" ht="30" x14ac:dyDescent="0.25">
      <c r="A48" s="136">
        <v>70</v>
      </c>
      <c r="B48" s="131" t="s">
        <v>28</v>
      </c>
      <c r="C48" s="50"/>
      <c r="D48" s="70"/>
      <c r="E48" s="35" t="s">
        <v>32</v>
      </c>
      <c r="F48" s="73" t="s">
        <v>98</v>
      </c>
      <c r="G48" s="42" t="s">
        <v>96</v>
      </c>
      <c r="H48" s="48"/>
      <c r="I48" s="21"/>
      <c r="J48" s="230"/>
      <c r="K48" s="49"/>
      <c r="L48" s="45"/>
      <c r="M48" s="21">
        <v>3</v>
      </c>
      <c r="N48" s="21"/>
      <c r="O48" s="21"/>
      <c r="P48" s="21"/>
      <c r="Q48" s="21"/>
      <c r="R48" s="21"/>
      <c r="S48" s="21"/>
      <c r="T48" s="21">
        <v>0.4</v>
      </c>
    </row>
    <row r="49" spans="2:20" x14ac:dyDescent="0.25">
      <c r="B49" s="33" t="s">
        <v>128</v>
      </c>
      <c r="C49" s="27"/>
      <c r="D49" s="124"/>
      <c r="E49" s="38"/>
      <c r="F49" s="13"/>
      <c r="G49" s="13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20" s="12" customFormat="1" x14ac:dyDescent="0.25">
      <c r="B50" s="29"/>
      <c r="C50" s="32"/>
      <c r="D50" s="31"/>
      <c r="E50" s="39"/>
      <c r="F50" s="30"/>
      <c r="G50" s="30"/>
      <c r="H50" s="26"/>
      <c r="I50" s="32"/>
      <c r="J50" s="32"/>
      <c r="K50" s="32"/>
      <c r="L50" s="26"/>
      <c r="M50" s="26"/>
      <c r="N50" s="32"/>
      <c r="O50" s="32"/>
      <c r="P50" s="32"/>
      <c r="Q50" s="32"/>
      <c r="R50" s="32"/>
      <c r="S50" s="32"/>
      <c r="T50" s="32"/>
    </row>
    <row r="51" spans="2:20" s="12" customFormat="1" x14ac:dyDescent="0.25">
      <c r="C51" s="26"/>
      <c r="E51" s="40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32"/>
      <c r="T51" s="32"/>
    </row>
    <row r="52" spans="2:20" s="12" customFormat="1" x14ac:dyDescent="0.25">
      <c r="C52" s="26"/>
      <c r="E52" s="40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32"/>
      <c r="T52" s="32"/>
    </row>
  </sheetData>
  <sortState ref="A3:T48">
    <sortCondition descending="1" ref="C3:C48"/>
  </sortState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5334-3F49-44B2-9B9A-160857EFF819}">
  <dimension ref="A1:U28"/>
  <sheetViews>
    <sheetView workbookViewId="0">
      <selection activeCell="F46" sqref="F46"/>
    </sheetView>
  </sheetViews>
  <sheetFormatPr defaultRowHeight="15" x14ac:dyDescent="0.25"/>
  <cols>
    <col min="2" max="2" width="34.42578125" customWidth="1"/>
    <col min="3" max="3" width="16.28515625" style="28" customWidth="1"/>
    <col min="4" max="4" width="12.7109375" customWidth="1"/>
    <col min="5" max="5" width="20.140625" style="41" customWidth="1"/>
    <col min="6" max="6" width="14.42578125" customWidth="1"/>
    <col min="7" max="7" width="14.85546875" customWidth="1"/>
    <col min="8" max="10" width="8.28515625" style="28" customWidth="1"/>
    <col min="11" max="17" width="8.28515625" style="28" hidden="1" customWidth="1"/>
    <col min="18" max="18" width="9.140625" style="111"/>
    <col min="19" max="19" width="19.5703125" style="111" customWidth="1"/>
  </cols>
  <sheetData>
    <row r="1" spans="1:19" ht="47.45" customHeight="1" thickBot="1" x14ac:dyDescent="0.3">
      <c r="A1" s="84"/>
      <c r="B1" s="85" t="s">
        <v>2</v>
      </c>
      <c r="C1" s="86" t="s">
        <v>112</v>
      </c>
      <c r="D1" s="85" t="s">
        <v>0</v>
      </c>
      <c r="E1" s="85" t="s">
        <v>1</v>
      </c>
      <c r="F1" s="85" t="s">
        <v>51</v>
      </c>
      <c r="G1" s="87" t="s">
        <v>52</v>
      </c>
      <c r="H1" s="88" t="s">
        <v>104</v>
      </c>
      <c r="I1" s="89" t="s">
        <v>105</v>
      </c>
      <c r="J1" s="90" t="s">
        <v>106</v>
      </c>
      <c r="K1" s="43" t="s">
        <v>101</v>
      </c>
      <c r="L1" s="19" t="s">
        <v>102</v>
      </c>
      <c r="M1" s="20" t="s">
        <v>103</v>
      </c>
      <c r="N1" s="20" t="s">
        <v>107</v>
      </c>
      <c r="O1" s="20" t="s">
        <v>108</v>
      </c>
      <c r="P1" s="20" t="s">
        <v>109</v>
      </c>
      <c r="Q1" s="20" t="s">
        <v>110</v>
      </c>
      <c r="S1" s="110" t="s">
        <v>121</v>
      </c>
    </row>
    <row r="2" spans="1:19" ht="36" customHeight="1" x14ac:dyDescent="0.25">
      <c r="A2" s="92">
        <v>1</v>
      </c>
      <c r="B2" s="93" t="s">
        <v>126</v>
      </c>
      <c r="C2" s="94">
        <f>AVERAGE(K2:Q2)</f>
        <v>3</v>
      </c>
      <c r="D2" s="95">
        <v>1200000</v>
      </c>
      <c r="E2" s="96" t="s">
        <v>36</v>
      </c>
      <c r="F2" s="97" t="s">
        <v>95</v>
      </c>
      <c r="G2" s="98" t="s">
        <v>97</v>
      </c>
      <c r="H2" s="99">
        <f t="shared" ref="H2:H23" si="0">COUNTIF(K2:Q2, 3)</f>
        <v>5</v>
      </c>
      <c r="I2" s="97">
        <f t="shared" ref="I2:I23" si="1">COUNTIF(K2:Q2, 2)</f>
        <v>0</v>
      </c>
      <c r="J2" s="100">
        <f t="shared" ref="J2:J23" si="2">COUNTIF(K2:Q2, 1)</f>
        <v>0</v>
      </c>
      <c r="K2" s="44">
        <v>3</v>
      </c>
      <c r="L2" s="22">
        <v>3</v>
      </c>
      <c r="M2" s="22">
        <v>3</v>
      </c>
      <c r="N2" s="22">
        <v>3</v>
      </c>
      <c r="O2" s="22">
        <v>3</v>
      </c>
      <c r="P2" s="22"/>
      <c r="Q2" s="22"/>
      <c r="S2" s="112">
        <v>0</v>
      </c>
    </row>
    <row r="3" spans="1:19" ht="34.5" customHeight="1" x14ac:dyDescent="0.25">
      <c r="A3" s="28">
        <f>SUM(A2+1)</f>
        <v>2</v>
      </c>
      <c r="B3" s="1" t="s">
        <v>50</v>
      </c>
      <c r="C3" s="50">
        <f t="shared" ref="C3:C23" si="3">AVERAGE(K3:Q3)</f>
        <v>3</v>
      </c>
      <c r="D3" s="72">
        <v>150000</v>
      </c>
      <c r="E3" s="34" t="s">
        <v>35</v>
      </c>
      <c r="F3" s="73" t="s">
        <v>93</v>
      </c>
      <c r="G3" s="42" t="s">
        <v>97</v>
      </c>
      <c r="H3" s="48">
        <f t="shared" si="0"/>
        <v>5</v>
      </c>
      <c r="I3" s="21">
        <f t="shared" si="1"/>
        <v>0</v>
      </c>
      <c r="J3" s="49">
        <f t="shared" si="2"/>
        <v>0</v>
      </c>
      <c r="K3" s="44">
        <v>3</v>
      </c>
      <c r="L3" s="22">
        <v>3</v>
      </c>
      <c r="M3" s="22">
        <v>3</v>
      </c>
      <c r="N3" s="22">
        <v>3</v>
      </c>
      <c r="O3" s="22">
        <v>3</v>
      </c>
      <c r="P3" s="22"/>
      <c r="Q3" s="22"/>
      <c r="S3" s="112">
        <f t="shared" ref="S3:S26" si="4">SUM(D3)</f>
        <v>150000</v>
      </c>
    </row>
    <row r="4" spans="1:19" ht="60.6" customHeight="1" x14ac:dyDescent="0.25">
      <c r="A4" s="28">
        <f t="shared" ref="A4:A26" si="5">SUM(A3+1)</f>
        <v>3</v>
      </c>
      <c r="B4" s="2" t="s">
        <v>127</v>
      </c>
      <c r="C4" s="50">
        <f t="shared" si="3"/>
        <v>2.8</v>
      </c>
      <c r="D4" s="64">
        <v>1500000</v>
      </c>
      <c r="E4" s="34" t="s">
        <v>34</v>
      </c>
      <c r="F4" s="73" t="s">
        <v>98</v>
      </c>
      <c r="G4" s="42" t="s">
        <v>97</v>
      </c>
      <c r="H4" s="48">
        <f t="shared" si="0"/>
        <v>4</v>
      </c>
      <c r="I4" s="21">
        <f t="shared" si="1"/>
        <v>1</v>
      </c>
      <c r="J4" s="49">
        <f t="shared" si="2"/>
        <v>0</v>
      </c>
      <c r="K4" s="44">
        <v>2</v>
      </c>
      <c r="L4" s="22">
        <v>3</v>
      </c>
      <c r="M4" s="22">
        <v>3</v>
      </c>
      <c r="N4" s="22">
        <v>3</v>
      </c>
      <c r="O4" s="22">
        <v>3</v>
      </c>
      <c r="P4" s="22"/>
      <c r="Q4" s="22"/>
      <c r="S4" s="112">
        <f t="shared" si="4"/>
        <v>1500000</v>
      </c>
    </row>
    <row r="5" spans="1:19" ht="45" customHeight="1" x14ac:dyDescent="0.25">
      <c r="A5" s="28">
        <f t="shared" si="5"/>
        <v>4</v>
      </c>
      <c r="B5" s="2" t="s">
        <v>113</v>
      </c>
      <c r="C5" s="50">
        <f t="shared" si="3"/>
        <v>2.8</v>
      </c>
      <c r="D5" s="64">
        <v>250000</v>
      </c>
      <c r="E5" s="34" t="s">
        <v>35</v>
      </c>
      <c r="F5" s="73" t="s">
        <v>93</v>
      </c>
      <c r="G5" s="42" t="s">
        <v>97</v>
      </c>
      <c r="H5" s="48">
        <f t="shared" si="0"/>
        <v>4</v>
      </c>
      <c r="I5" s="21">
        <f t="shared" si="1"/>
        <v>1</v>
      </c>
      <c r="J5" s="49">
        <f t="shared" si="2"/>
        <v>0</v>
      </c>
      <c r="K5" s="44">
        <v>3</v>
      </c>
      <c r="L5" s="22">
        <v>3</v>
      </c>
      <c r="M5" s="22">
        <v>3</v>
      </c>
      <c r="N5" s="22">
        <v>2</v>
      </c>
      <c r="O5" s="22">
        <v>3</v>
      </c>
      <c r="P5" s="22"/>
      <c r="Q5" s="22"/>
      <c r="S5" s="112">
        <f t="shared" si="4"/>
        <v>250000</v>
      </c>
    </row>
    <row r="6" spans="1:19" ht="90" x14ac:dyDescent="0.25">
      <c r="A6" s="28">
        <f t="shared" si="5"/>
        <v>5</v>
      </c>
      <c r="B6" s="2" t="s">
        <v>117</v>
      </c>
      <c r="C6" s="50">
        <f t="shared" si="3"/>
        <v>2.8</v>
      </c>
      <c r="D6" s="64">
        <v>1500000</v>
      </c>
      <c r="E6" s="34" t="s">
        <v>33</v>
      </c>
      <c r="F6" s="73" t="s">
        <v>98</v>
      </c>
      <c r="G6" s="42" t="s">
        <v>97</v>
      </c>
      <c r="H6" s="48">
        <f t="shared" si="0"/>
        <v>4</v>
      </c>
      <c r="I6" s="21">
        <f t="shared" si="1"/>
        <v>1</v>
      </c>
      <c r="J6" s="49">
        <f t="shared" si="2"/>
        <v>0</v>
      </c>
      <c r="K6" s="44">
        <v>3</v>
      </c>
      <c r="L6" s="22">
        <v>2</v>
      </c>
      <c r="M6" s="22">
        <v>3</v>
      </c>
      <c r="N6" s="22">
        <v>3</v>
      </c>
      <c r="O6" s="22">
        <v>3</v>
      </c>
      <c r="P6" s="22"/>
      <c r="Q6" s="22"/>
      <c r="S6" s="112">
        <f t="shared" si="4"/>
        <v>1500000</v>
      </c>
    </row>
    <row r="7" spans="1:19" ht="30" hidden="1" x14ac:dyDescent="0.25">
      <c r="A7" s="28">
        <f t="shared" si="5"/>
        <v>6</v>
      </c>
      <c r="B7" s="4" t="s">
        <v>15</v>
      </c>
      <c r="C7" s="50">
        <f t="shared" si="3"/>
        <v>2.75</v>
      </c>
      <c r="D7" s="65"/>
      <c r="E7" s="34" t="s">
        <v>33</v>
      </c>
      <c r="F7" s="73" t="s">
        <v>98</v>
      </c>
      <c r="G7" s="42" t="s">
        <v>97</v>
      </c>
      <c r="H7" s="48">
        <f t="shared" si="0"/>
        <v>3</v>
      </c>
      <c r="I7" s="21">
        <f t="shared" si="1"/>
        <v>1</v>
      </c>
      <c r="J7" s="49">
        <f t="shared" si="2"/>
        <v>0</v>
      </c>
      <c r="K7" s="44">
        <v>3</v>
      </c>
      <c r="L7" s="22"/>
      <c r="M7" s="22">
        <v>3</v>
      </c>
      <c r="N7" s="22">
        <v>2</v>
      </c>
      <c r="O7" s="22">
        <v>3</v>
      </c>
      <c r="P7" s="22"/>
      <c r="Q7" s="22"/>
      <c r="S7" s="112">
        <f t="shared" si="4"/>
        <v>0</v>
      </c>
    </row>
    <row r="8" spans="1:19" ht="30" hidden="1" x14ac:dyDescent="0.25">
      <c r="A8" s="28">
        <f t="shared" si="5"/>
        <v>7</v>
      </c>
      <c r="B8" s="5" t="s">
        <v>88</v>
      </c>
      <c r="C8" s="50">
        <f t="shared" si="3"/>
        <v>2.75</v>
      </c>
      <c r="D8" s="65"/>
      <c r="E8" s="34"/>
      <c r="F8" s="73" t="s">
        <v>93</v>
      </c>
      <c r="G8" s="42" t="s">
        <v>96</v>
      </c>
      <c r="H8" s="48">
        <f t="shared" si="0"/>
        <v>3</v>
      </c>
      <c r="I8" s="21">
        <f t="shared" si="1"/>
        <v>1</v>
      </c>
      <c r="J8" s="49">
        <f t="shared" si="2"/>
        <v>0</v>
      </c>
      <c r="K8" s="45">
        <v>3</v>
      </c>
      <c r="L8" s="21"/>
      <c r="M8" s="21">
        <v>3</v>
      </c>
      <c r="N8" s="21">
        <v>2</v>
      </c>
      <c r="O8" s="21">
        <v>3</v>
      </c>
      <c r="P8" s="21"/>
      <c r="Q8" s="21"/>
      <c r="S8" s="112">
        <f t="shared" si="4"/>
        <v>0</v>
      </c>
    </row>
    <row r="9" spans="1:19" ht="30.75" customHeight="1" x14ac:dyDescent="0.25">
      <c r="A9" s="28">
        <f t="shared" si="5"/>
        <v>8</v>
      </c>
      <c r="B9" s="2" t="s">
        <v>114</v>
      </c>
      <c r="C9" s="50">
        <f t="shared" si="3"/>
        <v>2.6</v>
      </c>
      <c r="D9" s="64">
        <v>150000</v>
      </c>
      <c r="E9" s="35" t="s">
        <v>32</v>
      </c>
      <c r="F9" s="73" t="s">
        <v>98</v>
      </c>
      <c r="G9" s="42" t="s">
        <v>96</v>
      </c>
      <c r="H9" s="48">
        <f t="shared" si="0"/>
        <v>3</v>
      </c>
      <c r="I9" s="21">
        <f t="shared" si="1"/>
        <v>2</v>
      </c>
      <c r="J9" s="49">
        <f t="shared" si="2"/>
        <v>0</v>
      </c>
      <c r="K9" s="45">
        <v>2</v>
      </c>
      <c r="L9" s="21">
        <v>3</v>
      </c>
      <c r="M9" s="21">
        <v>3</v>
      </c>
      <c r="N9" s="21">
        <v>2</v>
      </c>
      <c r="O9" s="21">
        <v>3</v>
      </c>
      <c r="P9" s="21"/>
      <c r="Q9" s="21"/>
      <c r="S9" s="112">
        <f t="shared" si="4"/>
        <v>150000</v>
      </c>
    </row>
    <row r="10" spans="1:19" ht="30" x14ac:dyDescent="0.25">
      <c r="A10" s="28">
        <f t="shared" si="5"/>
        <v>9</v>
      </c>
      <c r="B10" s="2" t="s">
        <v>38</v>
      </c>
      <c r="C10" s="50">
        <f t="shared" si="3"/>
        <v>2.6</v>
      </c>
      <c r="D10" s="64">
        <v>15000</v>
      </c>
      <c r="E10" s="35" t="s">
        <v>32</v>
      </c>
      <c r="F10" s="73" t="s">
        <v>98</v>
      </c>
      <c r="G10" s="42" t="s">
        <v>97</v>
      </c>
      <c r="H10" s="48">
        <f t="shared" si="0"/>
        <v>3</v>
      </c>
      <c r="I10" s="21">
        <f t="shared" si="1"/>
        <v>2</v>
      </c>
      <c r="J10" s="49">
        <f t="shared" si="2"/>
        <v>0</v>
      </c>
      <c r="K10" s="45">
        <v>2</v>
      </c>
      <c r="L10" s="21">
        <v>3</v>
      </c>
      <c r="M10" s="21">
        <v>2</v>
      </c>
      <c r="N10" s="21">
        <v>3</v>
      </c>
      <c r="O10" s="21">
        <v>3</v>
      </c>
      <c r="P10" s="21"/>
      <c r="Q10" s="21"/>
      <c r="S10" s="112">
        <f t="shared" si="4"/>
        <v>15000</v>
      </c>
    </row>
    <row r="11" spans="1:19" s="52" customFormat="1" ht="42" hidden="1" customHeight="1" x14ac:dyDescent="0.25">
      <c r="A11" s="28">
        <f t="shared" si="5"/>
        <v>10</v>
      </c>
      <c r="B11" s="51" t="s">
        <v>16</v>
      </c>
      <c r="C11" s="50">
        <f t="shared" si="3"/>
        <v>2.6</v>
      </c>
      <c r="D11" s="65"/>
      <c r="E11" s="34" t="s">
        <v>33</v>
      </c>
      <c r="F11" s="73" t="s">
        <v>98</v>
      </c>
      <c r="G11" s="42" t="s">
        <v>97</v>
      </c>
      <c r="H11" s="48">
        <f t="shared" si="0"/>
        <v>3</v>
      </c>
      <c r="I11" s="21">
        <f t="shared" si="1"/>
        <v>2</v>
      </c>
      <c r="J11" s="49">
        <f t="shared" si="2"/>
        <v>0</v>
      </c>
      <c r="K11" s="44">
        <v>3</v>
      </c>
      <c r="L11" s="22">
        <v>2</v>
      </c>
      <c r="M11" s="22">
        <v>3</v>
      </c>
      <c r="N11" s="22">
        <v>2</v>
      </c>
      <c r="O11" s="22">
        <v>3</v>
      </c>
      <c r="P11" s="22"/>
      <c r="Q11" s="22"/>
      <c r="R11" s="111"/>
      <c r="S11" s="112">
        <f t="shared" si="4"/>
        <v>0</v>
      </c>
    </row>
    <row r="12" spans="1:19" x14ac:dyDescent="0.25">
      <c r="A12" s="28">
        <f t="shared" si="5"/>
        <v>11</v>
      </c>
      <c r="B12" s="2" t="s">
        <v>90</v>
      </c>
      <c r="C12" s="50">
        <f t="shared" si="3"/>
        <v>2.5</v>
      </c>
      <c r="D12" s="64">
        <v>50000</v>
      </c>
      <c r="E12" s="35" t="s">
        <v>32</v>
      </c>
      <c r="F12" s="73" t="s">
        <v>98</v>
      </c>
      <c r="G12" s="42" t="s">
        <v>96</v>
      </c>
      <c r="H12" s="48">
        <f t="shared" si="0"/>
        <v>2</v>
      </c>
      <c r="I12" s="21">
        <f t="shared" si="1"/>
        <v>2</v>
      </c>
      <c r="J12" s="49">
        <f t="shared" si="2"/>
        <v>0</v>
      </c>
      <c r="K12" s="45">
        <v>2</v>
      </c>
      <c r="L12" s="21"/>
      <c r="M12" s="21">
        <v>3</v>
      </c>
      <c r="N12" s="21">
        <v>2</v>
      </c>
      <c r="O12" s="21">
        <v>3</v>
      </c>
      <c r="P12" s="21"/>
      <c r="Q12" s="21"/>
      <c r="S12" s="112">
        <f t="shared" si="4"/>
        <v>50000</v>
      </c>
    </row>
    <row r="13" spans="1:19" ht="46.5" customHeight="1" x14ac:dyDescent="0.25">
      <c r="A13" s="28">
        <f t="shared" si="5"/>
        <v>12</v>
      </c>
      <c r="B13" s="53" t="s">
        <v>115</v>
      </c>
      <c r="C13" s="50">
        <f t="shared" si="3"/>
        <v>2.4</v>
      </c>
      <c r="D13" s="64">
        <v>1500000</v>
      </c>
      <c r="E13" s="34" t="s">
        <v>35</v>
      </c>
      <c r="F13" s="73" t="s">
        <v>95</v>
      </c>
      <c r="G13" s="42" t="s">
        <v>97</v>
      </c>
      <c r="H13" s="48">
        <f t="shared" si="0"/>
        <v>3</v>
      </c>
      <c r="I13" s="21">
        <f t="shared" si="1"/>
        <v>1</v>
      </c>
      <c r="J13" s="49">
        <f t="shared" si="2"/>
        <v>1</v>
      </c>
      <c r="K13" s="44">
        <v>3</v>
      </c>
      <c r="L13" s="22">
        <v>1</v>
      </c>
      <c r="M13" s="22">
        <v>3</v>
      </c>
      <c r="N13" s="22">
        <v>2</v>
      </c>
      <c r="O13" s="22">
        <v>3</v>
      </c>
      <c r="P13" s="22"/>
      <c r="Q13" s="22"/>
      <c r="S13" s="112">
        <f t="shared" si="4"/>
        <v>1500000</v>
      </c>
    </row>
    <row r="14" spans="1:19" ht="44.25" customHeight="1" x14ac:dyDescent="0.25">
      <c r="A14" s="28">
        <f t="shared" si="5"/>
        <v>13</v>
      </c>
      <c r="B14" s="53" t="s">
        <v>12</v>
      </c>
      <c r="C14" s="50">
        <f t="shared" si="3"/>
        <v>2.4</v>
      </c>
      <c r="D14" s="64">
        <v>350000</v>
      </c>
      <c r="E14" s="34" t="s">
        <v>33</v>
      </c>
      <c r="F14" s="73" t="s">
        <v>93</v>
      </c>
      <c r="G14" s="42" t="s">
        <v>97</v>
      </c>
      <c r="H14" s="48">
        <f t="shared" si="0"/>
        <v>3</v>
      </c>
      <c r="I14" s="21">
        <f t="shared" si="1"/>
        <v>1</v>
      </c>
      <c r="J14" s="49">
        <f t="shared" si="2"/>
        <v>1</v>
      </c>
      <c r="K14" s="44">
        <v>3</v>
      </c>
      <c r="L14" s="22">
        <v>1</v>
      </c>
      <c r="M14" s="22">
        <v>3</v>
      </c>
      <c r="N14" s="22">
        <v>2</v>
      </c>
      <c r="O14" s="22">
        <v>3</v>
      </c>
      <c r="P14" s="22"/>
      <c r="Q14" s="22"/>
      <c r="S14" s="112">
        <f t="shared" si="4"/>
        <v>350000</v>
      </c>
    </row>
    <row r="15" spans="1:19" ht="48" customHeight="1" x14ac:dyDescent="0.25">
      <c r="A15" s="28">
        <f t="shared" si="5"/>
        <v>14</v>
      </c>
      <c r="B15" s="3" t="s">
        <v>44</v>
      </c>
      <c r="C15" s="50">
        <f t="shared" si="3"/>
        <v>2.4</v>
      </c>
      <c r="D15" s="64">
        <v>250000</v>
      </c>
      <c r="E15" s="35" t="s">
        <v>32</v>
      </c>
      <c r="F15" s="73" t="s">
        <v>98</v>
      </c>
      <c r="G15" s="42" t="s">
        <v>97</v>
      </c>
      <c r="H15" s="48">
        <f t="shared" si="0"/>
        <v>3</v>
      </c>
      <c r="I15" s="21">
        <f t="shared" si="1"/>
        <v>1</v>
      </c>
      <c r="J15" s="49">
        <f t="shared" si="2"/>
        <v>1</v>
      </c>
      <c r="K15" s="45">
        <v>1</v>
      </c>
      <c r="L15" s="21">
        <v>3</v>
      </c>
      <c r="M15" s="21">
        <v>2</v>
      </c>
      <c r="N15" s="21">
        <v>3</v>
      </c>
      <c r="O15" s="21">
        <v>3</v>
      </c>
      <c r="P15" s="21"/>
      <c r="Q15" s="21"/>
      <c r="S15" s="112">
        <f t="shared" si="4"/>
        <v>250000</v>
      </c>
    </row>
    <row r="16" spans="1:19" ht="45" x14ac:dyDescent="0.25">
      <c r="A16" s="28">
        <f t="shared" si="5"/>
        <v>15</v>
      </c>
      <c r="B16" s="2" t="s">
        <v>31</v>
      </c>
      <c r="C16" s="50">
        <f t="shared" si="3"/>
        <v>2.4</v>
      </c>
      <c r="D16" s="64">
        <v>150000</v>
      </c>
      <c r="E16" s="34" t="s">
        <v>34</v>
      </c>
      <c r="F16" s="73" t="s">
        <v>98</v>
      </c>
      <c r="G16" s="42" t="s">
        <v>97</v>
      </c>
      <c r="H16" s="48">
        <f t="shared" si="0"/>
        <v>3</v>
      </c>
      <c r="I16" s="21">
        <f t="shared" si="1"/>
        <v>1</v>
      </c>
      <c r="J16" s="49">
        <f t="shared" si="2"/>
        <v>1</v>
      </c>
      <c r="K16" s="45">
        <v>3</v>
      </c>
      <c r="L16" s="21">
        <v>1</v>
      </c>
      <c r="M16" s="21">
        <v>3</v>
      </c>
      <c r="N16" s="21">
        <v>3</v>
      </c>
      <c r="O16" s="21">
        <v>2</v>
      </c>
      <c r="P16" s="21"/>
      <c r="Q16" s="21"/>
      <c r="S16" s="112">
        <f t="shared" si="4"/>
        <v>150000</v>
      </c>
    </row>
    <row r="17" spans="1:21" ht="30" x14ac:dyDescent="0.25">
      <c r="A17" s="28">
        <f t="shared" si="5"/>
        <v>16</v>
      </c>
      <c r="B17" s="5" t="s">
        <v>116</v>
      </c>
      <c r="C17" s="50">
        <f t="shared" si="3"/>
        <v>2.4</v>
      </c>
      <c r="D17" s="66">
        <v>200000</v>
      </c>
      <c r="E17" s="35" t="s">
        <v>32</v>
      </c>
      <c r="F17" s="73" t="s">
        <v>98</v>
      </c>
      <c r="G17" s="42" t="s">
        <v>97</v>
      </c>
      <c r="H17" s="48">
        <f t="shared" si="0"/>
        <v>3</v>
      </c>
      <c r="I17" s="21">
        <f t="shared" si="1"/>
        <v>1</v>
      </c>
      <c r="J17" s="49">
        <f t="shared" si="2"/>
        <v>1</v>
      </c>
      <c r="K17" s="45">
        <v>3</v>
      </c>
      <c r="L17" s="21">
        <v>3</v>
      </c>
      <c r="M17" s="21">
        <v>3</v>
      </c>
      <c r="N17" s="21">
        <v>2</v>
      </c>
      <c r="O17" s="21">
        <v>1</v>
      </c>
      <c r="P17" s="21"/>
      <c r="Q17" s="21"/>
      <c r="S17" s="112">
        <f t="shared" si="4"/>
        <v>200000</v>
      </c>
    </row>
    <row r="18" spans="1:21" ht="31.5" hidden="1" customHeight="1" x14ac:dyDescent="0.25">
      <c r="A18" s="28">
        <f t="shared" si="5"/>
        <v>17</v>
      </c>
      <c r="B18" s="5" t="s">
        <v>29</v>
      </c>
      <c r="C18" s="50">
        <f t="shared" si="3"/>
        <v>2.2000000000000002</v>
      </c>
      <c r="D18" s="67"/>
      <c r="E18" s="34" t="s">
        <v>33</v>
      </c>
      <c r="F18" s="73" t="s">
        <v>93</v>
      </c>
      <c r="G18" s="42"/>
      <c r="H18" s="48">
        <f t="shared" si="0"/>
        <v>3</v>
      </c>
      <c r="I18" s="21">
        <f t="shared" si="1"/>
        <v>1</v>
      </c>
      <c r="J18" s="49">
        <f t="shared" si="2"/>
        <v>0</v>
      </c>
      <c r="K18" s="45">
        <v>3</v>
      </c>
      <c r="L18" s="21">
        <v>0</v>
      </c>
      <c r="M18" s="21">
        <v>3</v>
      </c>
      <c r="N18" s="21">
        <v>2</v>
      </c>
      <c r="O18" s="21">
        <v>3</v>
      </c>
      <c r="P18" s="21"/>
      <c r="Q18" s="21"/>
      <c r="S18" s="112">
        <f t="shared" si="4"/>
        <v>0</v>
      </c>
    </row>
    <row r="19" spans="1:21" ht="30" x14ac:dyDescent="0.25">
      <c r="A19" s="28">
        <f t="shared" si="5"/>
        <v>18</v>
      </c>
      <c r="B19" s="55" t="s">
        <v>5</v>
      </c>
      <c r="C19" s="56">
        <f t="shared" si="3"/>
        <v>2.2000000000000002</v>
      </c>
      <c r="D19" s="68">
        <v>185000</v>
      </c>
      <c r="E19" s="57" t="s">
        <v>32</v>
      </c>
      <c r="F19" s="73" t="s">
        <v>95</v>
      </c>
      <c r="G19" s="42" t="s">
        <v>97</v>
      </c>
      <c r="H19" s="48">
        <f t="shared" si="0"/>
        <v>3</v>
      </c>
      <c r="I19" s="21">
        <f t="shared" si="1"/>
        <v>0</v>
      </c>
      <c r="J19" s="49">
        <f t="shared" si="2"/>
        <v>2</v>
      </c>
      <c r="K19" s="45">
        <v>3</v>
      </c>
      <c r="L19" s="21">
        <v>3</v>
      </c>
      <c r="M19" s="21">
        <v>3</v>
      </c>
      <c r="N19" s="21">
        <v>1</v>
      </c>
      <c r="O19" s="21">
        <v>1</v>
      </c>
      <c r="P19" s="21"/>
      <c r="Q19" s="21"/>
      <c r="S19" s="112">
        <f t="shared" si="4"/>
        <v>185000</v>
      </c>
    </row>
    <row r="20" spans="1:21" ht="30" x14ac:dyDescent="0.25">
      <c r="A20" s="28">
        <f t="shared" si="5"/>
        <v>19</v>
      </c>
      <c r="B20" s="54" t="s">
        <v>118</v>
      </c>
      <c r="C20" s="50">
        <f t="shared" si="3"/>
        <v>2.2000000000000002</v>
      </c>
      <c r="D20" s="67">
        <v>100000</v>
      </c>
      <c r="E20" s="35" t="s">
        <v>32</v>
      </c>
      <c r="F20" s="73" t="s">
        <v>93</v>
      </c>
      <c r="G20" s="42" t="s">
        <v>94</v>
      </c>
      <c r="H20" s="48">
        <f t="shared" si="0"/>
        <v>2</v>
      </c>
      <c r="I20" s="21">
        <f t="shared" si="1"/>
        <v>2</v>
      </c>
      <c r="J20" s="49">
        <f t="shared" si="2"/>
        <v>1</v>
      </c>
      <c r="K20" s="45">
        <v>3</v>
      </c>
      <c r="L20" s="21">
        <v>2</v>
      </c>
      <c r="M20" s="21">
        <v>3</v>
      </c>
      <c r="N20" s="21">
        <v>2</v>
      </c>
      <c r="O20" s="21">
        <v>1</v>
      </c>
      <c r="P20" s="21"/>
      <c r="Q20" s="21"/>
      <c r="S20" s="112">
        <f t="shared" si="4"/>
        <v>100000</v>
      </c>
    </row>
    <row r="21" spans="1:21" ht="45" x14ac:dyDescent="0.25">
      <c r="A21" s="75" t="s">
        <v>123</v>
      </c>
      <c r="B21" s="76" t="s">
        <v>124</v>
      </c>
      <c r="C21" s="77" t="s">
        <v>125</v>
      </c>
      <c r="D21" s="127">
        <v>400000</v>
      </c>
      <c r="E21" s="78" t="s">
        <v>32</v>
      </c>
      <c r="F21" s="79" t="s">
        <v>93</v>
      </c>
      <c r="G21" s="80" t="s">
        <v>94</v>
      </c>
      <c r="H21" s="81"/>
      <c r="I21" s="82"/>
      <c r="J21" s="83"/>
      <c r="K21" s="45"/>
      <c r="L21" s="21"/>
      <c r="M21" s="21"/>
      <c r="N21" s="21"/>
      <c r="O21" s="21"/>
      <c r="P21" s="21"/>
      <c r="Q21" s="21"/>
      <c r="S21" s="112">
        <v>400000</v>
      </c>
    </row>
    <row r="22" spans="1:21" ht="38.25" x14ac:dyDescent="0.25">
      <c r="A22" s="28">
        <f>SUM(A20+1)</f>
        <v>20</v>
      </c>
      <c r="B22" s="54" t="s">
        <v>49</v>
      </c>
      <c r="C22" s="50">
        <f t="shared" si="3"/>
        <v>2.2000000000000002</v>
      </c>
      <c r="D22" s="66">
        <v>300000</v>
      </c>
      <c r="E22" s="34" t="s">
        <v>36</v>
      </c>
      <c r="F22" s="73" t="s">
        <v>93</v>
      </c>
      <c r="G22" s="42" t="s">
        <v>97</v>
      </c>
      <c r="H22" s="48">
        <f t="shared" si="0"/>
        <v>2</v>
      </c>
      <c r="I22" s="21">
        <f t="shared" si="1"/>
        <v>2</v>
      </c>
      <c r="J22" s="49">
        <f t="shared" si="2"/>
        <v>1</v>
      </c>
      <c r="K22" s="44">
        <v>3</v>
      </c>
      <c r="L22" s="22">
        <v>3</v>
      </c>
      <c r="M22" s="22">
        <v>1</v>
      </c>
      <c r="N22" s="22">
        <v>2</v>
      </c>
      <c r="O22" s="22">
        <v>2</v>
      </c>
      <c r="P22" s="22"/>
      <c r="Q22" s="22"/>
      <c r="S22" s="112">
        <f t="shared" si="4"/>
        <v>300000</v>
      </c>
    </row>
    <row r="23" spans="1:21" x14ac:dyDescent="0.25">
      <c r="A23" s="28">
        <f t="shared" si="5"/>
        <v>21</v>
      </c>
      <c r="B23" s="7" t="s">
        <v>22</v>
      </c>
      <c r="C23" s="50">
        <f t="shared" si="3"/>
        <v>2.2000000000000002</v>
      </c>
      <c r="D23" s="66">
        <v>10000</v>
      </c>
      <c r="E23" s="35" t="s">
        <v>32</v>
      </c>
      <c r="F23" s="73" t="s">
        <v>98</v>
      </c>
      <c r="G23" s="42" t="s">
        <v>97</v>
      </c>
      <c r="H23" s="48">
        <f t="shared" si="0"/>
        <v>2</v>
      </c>
      <c r="I23" s="21">
        <f t="shared" si="1"/>
        <v>2</v>
      </c>
      <c r="J23" s="49">
        <f t="shared" si="2"/>
        <v>1</v>
      </c>
      <c r="K23" s="45">
        <v>2</v>
      </c>
      <c r="L23" s="21">
        <v>1</v>
      </c>
      <c r="M23" s="21">
        <v>2</v>
      </c>
      <c r="N23" s="21">
        <v>3</v>
      </c>
      <c r="O23" s="21">
        <v>3</v>
      </c>
      <c r="P23" s="21"/>
      <c r="Q23" s="21"/>
      <c r="S23" s="112">
        <f t="shared" si="4"/>
        <v>10000</v>
      </c>
    </row>
    <row r="24" spans="1:21" x14ac:dyDescent="0.25">
      <c r="A24" s="28">
        <f t="shared" si="5"/>
        <v>22</v>
      </c>
      <c r="B24" s="7" t="s">
        <v>120</v>
      </c>
      <c r="C24" s="50">
        <v>3</v>
      </c>
      <c r="D24" s="66">
        <v>400000</v>
      </c>
      <c r="E24" s="35" t="s">
        <v>35</v>
      </c>
      <c r="F24" s="73"/>
      <c r="G24" s="42"/>
      <c r="H24" s="48">
        <v>5</v>
      </c>
      <c r="I24" s="21">
        <v>0</v>
      </c>
      <c r="J24" s="49">
        <v>0</v>
      </c>
      <c r="K24" s="45"/>
      <c r="L24" s="21"/>
      <c r="M24" s="21"/>
      <c r="N24" s="21"/>
      <c r="O24" s="21"/>
      <c r="P24" s="21"/>
      <c r="Q24" s="21"/>
      <c r="S24" s="112">
        <f t="shared" si="4"/>
        <v>400000</v>
      </c>
    </row>
    <row r="25" spans="1:21" ht="47.25" customHeight="1" x14ac:dyDescent="0.25">
      <c r="A25" s="28">
        <f t="shared" si="5"/>
        <v>23</v>
      </c>
      <c r="B25" s="7" t="s">
        <v>119</v>
      </c>
      <c r="C25" s="58">
        <v>2.6</v>
      </c>
      <c r="D25" s="66">
        <v>500000</v>
      </c>
      <c r="E25" s="37" t="s">
        <v>35</v>
      </c>
      <c r="F25" s="74"/>
      <c r="G25" s="59"/>
      <c r="H25" s="60">
        <v>3</v>
      </c>
      <c r="I25" s="24">
        <v>2</v>
      </c>
      <c r="J25" s="61">
        <v>0</v>
      </c>
      <c r="K25" s="47"/>
      <c r="L25" s="24"/>
      <c r="M25" s="24"/>
      <c r="N25" s="24"/>
      <c r="O25" s="24"/>
      <c r="P25" s="24"/>
      <c r="Q25" s="24"/>
      <c r="S25" s="112">
        <f t="shared" si="4"/>
        <v>500000</v>
      </c>
      <c r="U25" s="91"/>
    </row>
    <row r="26" spans="1:21" ht="30.75" thickBot="1" x14ac:dyDescent="0.3">
      <c r="A26" s="28">
        <f t="shared" si="5"/>
        <v>24</v>
      </c>
      <c r="B26" s="5" t="s">
        <v>80</v>
      </c>
      <c r="C26" s="50">
        <f>AVERAGE(K26:Q26)</f>
        <v>1.6</v>
      </c>
      <c r="D26" s="65">
        <v>500000</v>
      </c>
      <c r="E26" s="34"/>
      <c r="F26" s="73" t="s">
        <v>98</v>
      </c>
      <c r="G26" s="42" t="s">
        <v>97</v>
      </c>
      <c r="H26" s="48">
        <f>COUNTIF(K26:Q26, 3)</f>
        <v>1</v>
      </c>
      <c r="I26" s="21">
        <f>COUNTIF(K26:Q26, 2)</f>
        <v>1</v>
      </c>
      <c r="J26" s="49">
        <f>COUNTIF(K26:Q26, 1)</f>
        <v>3</v>
      </c>
      <c r="K26" s="45">
        <v>2</v>
      </c>
      <c r="L26" s="21">
        <v>1</v>
      </c>
      <c r="M26" s="21">
        <v>3</v>
      </c>
      <c r="N26" s="21">
        <v>1</v>
      </c>
      <c r="O26" s="21">
        <v>1</v>
      </c>
      <c r="P26" s="21"/>
      <c r="Q26" s="21"/>
      <c r="S26" s="113">
        <f t="shared" si="4"/>
        <v>500000</v>
      </c>
    </row>
    <row r="27" spans="1:21" ht="15.75" thickBot="1" x14ac:dyDescent="0.3">
      <c r="A27" s="115"/>
      <c r="B27" s="116" t="s">
        <v>129</v>
      </c>
      <c r="C27" s="117"/>
      <c r="D27" s="118">
        <f>SUM(D2:D26)</f>
        <v>9660000</v>
      </c>
      <c r="E27" s="119"/>
      <c r="F27" s="120"/>
      <c r="G27" s="121"/>
      <c r="H27" s="122"/>
      <c r="I27" s="120"/>
      <c r="J27" s="123"/>
      <c r="K27" s="47"/>
      <c r="L27" s="24"/>
      <c r="M27" s="24"/>
      <c r="N27" s="24"/>
      <c r="O27" s="24"/>
      <c r="P27" s="24"/>
      <c r="Q27" s="24"/>
      <c r="S27" s="128">
        <f>SUM(S2:S26)</f>
        <v>8460000</v>
      </c>
      <c r="T27" s="63" t="s">
        <v>122</v>
      </c>
    </row>
    <row r="28" spans="1:21" ht="18.75" customHeight="1" x14ac:dyDescent="0.25">
      <c r="A28" s="28"/>
      <c r="B28" s="129" t="s">
        <v>130</v>
      </c>
      <c r="C28" s="58"/>
      <c r="D28" s="114"/>
      <c r="E28" s="62"/>
      <c r="F28" s="74"/>
      <c r="G28" s="59"/>
      <c r="H28" s="60"/>
      <c r="I28" s="24"/>
      <c r="J28" s="61"/>
      <c r="K28" s="47"/>
      <c r="L28" s="24"/>
      <c r="M28" s="24"/>
      <c r="N28" s="24"/>
      <c r="O28" s="24"/>
      <c r="P28" s="24"/>
      <c r="Q28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9658-EDF1-4FED-A6C7-A8D9506AE45B}">
  <dimension ref="A1:F14"/>
  <sheetViews>
    <sheetView workbookViewId="0">
      <selection activeCell="D19" sqref="D19"/>
    </sheetView>
  </sheetViews>
  <sheetFormatPr defaultRowHeight="15" x14ac:dyDescent="0.25"/>
  <cols>
    <col min="1" max="1" width="28" customWidth="1"/>
    <col min="2" max="2" width="76.140625" customWidth="1"/>
  </cols>
  <sheetData>
    <row r="1" spans="1:6" x14ac:dyDescent="0.25">
      <c r="A1" t="s">
        <v>92</v>
      </c>
    </row>
    <row r="3" spans="1:6" x14ac:dyDescent="0.25">
      <c r="A3" s="14" t="s">
        <v>58</v>
      </c>
      <c r="B3" s="15"/>
      <c r="C3" s="16"/>
      <c r="D3" s="17"/>
      <c r="E3" s="17"/>
      <c r="F3" s="18"/>
    </row>
    <row r="4" spans="1:6" x14ac:dyDescent="0.25">
      <c r="A4" s="8" t="s">
        <v>63</v>
      </c>
      <c r="B4" s="8" t="s">
        <v>60</v>
      </c>
      <c r="C4" s="10"/>
      <c r="D4" s="9"/>
      <c r="E4" s="9"/>
      <c r="F4" s="11"/>
    </row>
    <row r="5" spans="1:6" x14ac:dyDescent="0.25">
      <c r="A5" s="8" t="s">
        <v>64</v>
      </c>
      <c r="B5" s="8" t="s">
        <v>53</v>
      </c>
      <c r="C5" s="10"/>
      <c r="D5" s="9"/>
      <c r="E5" s="9"/>
      <c r="F5" s="11"/>
    </row>
    <row r="6" spans="1:6" x14ac:dyDescent="0.25">
      <c r="A6" s="8" t="s">
        <v>62</v>
      </c>
      <c r="B6" s="8" t="s">
        <v>61</v>
      </c>
      <c r="C6" s="10"/>
      <c r="D6" s="9"/>
      <c r="E6" s="9"/>
      <c r="F6" s="11"/>
    </row>
    <row r="7" spans="1:6" x14ac:dyDescent="0.25">
      <c r="A7" s="8" t="s">
        <v>65</v>
      </c>
      <c r="B7" s="8" t="s">
        <v>89</v>
      </c>
      <c r="C7" s="10"/>
      <c r="D7" s="9"/>
      <c r="E7" s="9"/>
      <c r="F7" s="11"/>
    </row>
    <row r="8" spans="1:6" x14ac:dyDescent="0.25">
      <c r="A8" s="8" t="s">
        <v>66</v>
      </c>
      <c r="B8" s="8" t="s">
        <v>73</v>
      </c>
      <c r="C8" s="10"/>
      <c r="D8" s="9"/>
      <c r="E8" s="9"/>
      <c r="F8" s="11"/>
    </row>
    <row r="9" spans="1:6" x14ac:dyDescent="0.25">
      <c r="A9" s="8" t="s">
        <v>67</v>
      </c>
      <c r="B9" s="8" t="s">
        <v>87</v>
      </c>
      <c r="C9" s="10"/>
      <c r="D9" s="9"/>
      <c r="E9" s="9"/>
      <c r="F9" s="11"/>
    </row>
    <row r="10" spans="1:6" x14ac:dyDescent="0.25">
      <c r="A10" s="8" t="s">
        <v>68</v>
      </c>
      <c r="B10" s="8" t="s">
        <v>78</v>
      </c>
      <c r="C10" s="10"/>
      <c r="D10" s="9"/>
      <c r="E10" s="9"/>
      <c r="F10" s="11"/>
    </row>
    <row r="11" spans="1:6" x14ac:dyDescent="0.25">
      <c r="A11" s="8" t="s">
        <v>69</v>
      </c>
      <c r="B11" s="8" t="s">
        <v>74</v>
      </c>
      <c r="C11" s="10"/>
      <c r="D11" s="9"/>
      <c r="E11" s="9"/>
      <c r="F11" s="11"/>
    </row>
    <row r="12" spans="1:6" x14ac:dyDescent="0.25">
      <c r="A12" s="8" t="s">
        <v>70</v>
      </c>
      <c r="B12" s="8" t="s">
        <v>75</v>
      </c>
      <c r="C12" s="10"/>
      <c r="D12" s="9"/>
      <c r="E12" s="9"/>
      <c r="F12" s="11"/>
    </row>
    <row r="13" spans="1:6" x14ac:dyDescent="0.25">
      <c r="A13" s="8" t="s">
        <v>71</v>
      </c>
      <c r="B13" s="8" t="s">
        <v>76</v>
      </c>
      <c r="C13" s="10"/>
      <c r="D13" s="9"/>
      <c r="E13" s="9"/>
      <c r="F13" s="11"/>
    </row>
    <row r="14" spans="1:6" x14ac:dyDescent="0.25">
      <c r="A14" s="8" t="s">
        <v>72</v>
      </c>
      <c r="B14" s="8" t="s">
        <v>77</v>
      </c>
      <c r="C14" s="10"/>
      <c r="D14" s="9"/>
      <c r="E14" s="9"/>
      <c r="F14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EFF90F75A664FB12C146B1DC1DE67" ma:contentTypeVersion="10" ma:contentTypeDescription="Create a new document." ma:contentTypeScope="" ma:versionID="56b724a150485153dd2e214de9946f52">
  <xsd:schema xmlns:xsd="http://www.w3.org/2001/XMLSchema" xmlns:xs="http://www.w3.org/2001/XMLSchema" xmlns:p="http://schemas.microsoft.com/office/2006/metadata/properties" xmlns:ns3="a04102cd-6316-4da5-9edc-a8885f85389b" targetNamespace="http://schemas.microsoft.com/office/2006/metadata/properties" ma:root="true" ma:fieldsID="edcdd58849180a132907706f22a1607b" ns3:_="">
    <xsd:import namespace="a04102cd-6316-4da5-9edc-a8885f8538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102cd-6316-4da5-9edc-a8885f853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09358-1033-474B-A7B1-7A225DEBAF7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a04102cd-6316-4da5-9edc-a8885f85389b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2B83D0-A715-4145-A607-EAAA1F14A9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AB102-0F1B-40E7-847B-C8C124F30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4102cd-6316-4da5-9edc-a8885f853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ARPA Spending Plan</vt:lpstr>
      <vt:lpstr>ARPA Spending, Approved</vt:lpstr>
      <vt:lpstr>Petitions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Sandlin</dc:creator>
  <cp:lastModifiedBy>Chondria Andrews</cp:lastModifiedBy>
  <cp:lastPrinted>2022-09-12T14:46:42Z</cp:lastPrinted>
  <dcterms:created xsi:type="dcterms:W3CDTF">2022-06-08T16:10:40Z</dcterms:created>
  <dcterms:modified xsi:type="dcterms:W3CDTF">2022-09-12T20:51:48Z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0x010100C15EFF90F75A664FB12C146B1DC1DE67</vt:lpwstr>
  </property>
</Properties>
</file>